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80" windowWidth="10800" windowHeight="4800" tabRatio="906"/>
  </bookViews>
  <sheets>
    <sheet name="Covers" sheetId="54" r:id="rId1"/>
    <sheet name="Contents" sheetId="33" r:id="rId2"/>
    <sheet name="Dates1" sheetId="64" state="hidden" r:id="rId3"/>
    <sheet name="Datapack charts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Dates1!$B$3:$B$5</definedName>
    <definedName name="Dates">Dates1!$D$4:$D$7</definedName>
    <definedName name="Dates1">Dates1!$D$4:$D$7</definedName>
    <definedName name="Dates2">Dates1!$B$10:$B$12</definedName>
    <definedName name="Entire">Dates1!$D$3:$D$8</definedName>
  </definedNames>
  <calcPr calcId="145621"/>
</workbook>
</file>

<file path=xl/calcChain.xml><?xml version="1.0" encoding="utf-8"?>
<calcChain xmlns="http://schemas.openxmlformats.org/spreadsheetml/2006/main">
  <c r="K8" i="71"/>
  <c r="J8"/>
  <c r="I8"/>
  <c r="H8"/>
  <c r="K9"/>
  <c r="J9"/>
  <c r="I9"/>
  <c r="H9"/>
  <c r="H10"/>
  <c r="H9" i="32"/>
  <c r="P9"/>
  <c r="H10"/>
  <c r="M10"/>
  <c r="H11"/>
  <c r="P11"/>
  <c r="H12"/>
  <c r="O12"/>
  <c r="H13"/>
  <c r="M13"/>
  <c r="H14"/>
  <c r="O14"/>
  <c r="H15"/>
  <c r="P15"/>
  <c r="H16"/>
  <c r="N16"/>
  <c r="H17"/>
  <c r="P17"/>
  <c r="H18"/>
  <c r="H19"/>
  <c r="M19"/>
  <c r="H20"/>
  <c r="N20"/>
  <c r="H21"/>
  <c r="N21"/>
  <c r="H22"/>
  <c r="N22"/>
  <c r="H23"/>
  <c r="H24"/>
  <c r="P24"/>
  <c r="H25"/>
  <c r="M25"/>
  <c r="H26"/>
  <c r="O26"/>
  <c r="H27"/>
  <c r="M27"/>
  <c r="H8"/>
  <c r="O8"/>
  <c r="N10" i="69"/>
  <c r="N11"/>
  <c r="N12"/>
  <c r="N13"/>
  <c r="N14"/>
  <c r="N15"/>
  <c r="N16"/>
  <c r="N17"/>
  <c r="N18"/>
  <c r="N19"/>
  <c r="N20"/>
  <c r="N2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9"/>
  <c r="N50"/>
  <c r="N51"/>
  <c r="N52"/>
  <c r="N53"/>
  <c r="N54"/>
  <c r="N55"/>
  <c r="N56"/>
  <c r="N57"/>
  <c r="N58"/>
  <c r="N59"/>
  <c r="N60"/>
  <c r="N61"/>
  <c r="N62"/>
  <c r="N63"/>
  <c r="N66"/>
  <c r="N67"/>
  <c r="N68"/>
  <c r="N69"/>
  <c r="N70"/>
  <c r="N71"/>
  <c r="N72"/>
  <c r="N73"/>
  <c r="N74"/>
  <c r="N77"/>
  <c r="N78"/>
  <c r="N79"/>
  <c r="N80"/>
  <c r="N81"/>
  <c r="N82"/>
  <c r="N83"/>
  <c r="N84"/>
  <c r="N85"/>
  <c r="N86"/>
  <c r="N87"/>
  <c r="N88"/>
  <c r="N89"/>
  <c r="N90"/>
  <c r="N93"/>
  <c r="N94"/>
  <c r="N95"/>
  <c r="N96"/>
  <c r="N97"/>
  <c r="N98"/>
  <c r="N99"/>
  <c r="N100"/>
  <c r="N101"/>
  <c r="N102"/>
  <c r="N103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62"/>
  <c r="N163"/>
  <c r="N164"/>
  <c r="N165"/>
  <c r="N166"/>
  <c r="N167"/>
  <c r="N168"/>
  <c r="N169"/>
  <c r="N170"/>
  <c r="N171"/>
  <c r="N172"/>
  <c r="N173"/>
  <c r="N174"/>
  <c r="N175"/>
  <c r="N176"/>
  <c r="N177"/>
  <c r="M10"/>
  <c r="M11"/>
  <c r="M12"/>
  <c r="M13"/>
  <c r="M14"/>
  <c r="M15"/>
  <c r="M16"/>
  <c r="M17"/>
  <c r="M18"/>
  <c r="M19"/>
  <c r="M20"/>
  <c r="M21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9"/>
  <c r="M50"/>
  <c r="M51"/>
  <c r="M52"/>
  <c r="M53"/>
  <c r="M54"/>
  <c r="M55"/>
  <c r="M56"/>
  <c r="M57"/>
  <c r="M58"/>
  <c r="M59"/>
  <c r="M60"/>
  <c r="M61"/>
  <c r="M62"/>
  <c r="M63"/>
  <c r="M66"/>
  <c r="M67"/>
  <c r="M68"/>
  <c r="M69"/>
  <c r="M70"/>
  <c r="M71"/>
  <c r="M72"/>
  <c r="M73"/>
  <c r="M74"/>
  <c r="M77"/>
  <c r="M78"/>
  <c r="M79"/>
  <c r="M80"/>
  <c r="M81"/>
  <c r="M82"/>
  <c r="M83"/>
  <c r="M84"/>
  <c r="M85"/>
  <c r="M86"/>
  <c r="M87"/>
  <c r="M88"/>
  <c r="M89"/>
  <c r="M90"/>
  <c r="M93"/>
  <c r="M94"/>
  <c r="M95"/>
  <c r="M96"/>
  <c r="M97"/>
  <c r="M98"/>
  <c r="M99"/>
  <c r="M100"/>
  <c r="M101"/>
  <c r="M102"/>
  <c r="M103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62"/>
  <c r="M163"/>
  <c r="M164"/>
  <c r="M165"/>
  <c r="M166"/>
  <c r="M167"/>
  <c r="M168"/>
  <c r="M169"/>
  <c r="M170"/>
  <c r="M171"/>
  <c r="M172"/>
  <c r="M173"/>
  <c r="M174"/>
  <c r="M175"/>
  <c r="M176"/>
  <c r="M177"/>
  <c r="L10"/>
  <c r="L11"/>
  <c r="L12"/>
  <c r="L13"/>
  <c r="L14"/>
  <c r="L15"/>
  <c r="L16"/>
  <c r="L17"/>
  <c r="L18"/>
  <c r="L19"/>
  <c r="L20"/>
  <c r="L21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9"/>
  <c r="L50"/>
  <c r="L51"/>
  <c r="L52"/>
  <c r="L53"/>
  <c r="L54"/>
  <c r="L55"/>
  <c r="L56"/>
  <c r="L57"/>
  <c r="L58"/>
  <c r="L59"/>
  <c r="L60"/>
  <c r="L61"/>
  <c r="L62"/>
  <c r="L63"/>
  <c r="L66"/>
  <c r="L67"/>
  <c r="L68"/>
  <c r="L69"/>
  <c r="L70"/>
  <c r="L71"/>
  <c r="L72"/>
  <c r="L73"/>
  <c r="L74"/>
  <c r="L77"/>
  <c r="L78"/>
  <c r="L79"/>
  <c r="L80"/>
  <c r="L81"/>
  <c r="L82"/>
  <c r="L83"/>
  <c r="L84"/>
  <c r="L85"/>
  <c r="L86"/>
  <c r="L87"/>
  <c r="L88"/>
  <c r="L89"/>
  <c r="L90"/>
  <c r="L93"/>
  <c r="L94"/>
  <c r="L95"/>
  <c r="L96"/>
  <c r="L97"/>
  <c r="L98"/>
  <c r="L99"/>
  <c r="L100"/>
  <c r="L101"/>
  <c r="L102"/>
  <c r="L103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62"/>
  <c r="L163"/>
  <c r="L164"/>
  <c r="L165"/>
  <c r="L166"/>
  <c r="L167"/>
  <c r="L168"/>
  <c r="L169"/>
  <c r="L170"/>
  <c r="L171"/>
  <c r="L172"/>
  <c r="L173"/>
  <c r="L174"/>
  <c r="L175"/>
  <c r="L176"/>
  <c r="L177"/>
  <c r="K10"/>
  <c r="K11"/>
  <c r="K12"/>
  <c r="K13"/>
  <c r="K14"/>
  <c r="K15"/>
  <c r="K16"/>
  <c r="K17"/>
  <c r="K18"/>
  <c r="K19"/>
  <c r="K20"/>
  <c r="K21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1"/>
  <c r="K72"/>
  <c r="K73"/>
  <c r="K74"/>
  <c r="K77"/>
  <c r="K78"/>
  <c r="K79"/>
  <c r="K80"/>
  <c r="K81"/>
  <c r="K82"/>
  <c r="K83"/>
  <c r="K84"/>
  <c r="K85"/>
  <c r="K86"/>
  <c r="K87"/>
  <c r="K88"/>
  <c r="K89"/>
  <c r="K90"/>
  <c r="K93"/>
  <c r="K94"/>
  <c r="K95"/>
  <c r="K96"/>
  <c r="K97"/>
  <c r="K98"/>
  <c r="K99"/>
  <c r="K100"/>
  <c r="K101"/>
  <c r="K102"/>
  <c r="K103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2"/>
  <c r="K163"/>
  <c r="K164"/>
  <c r="K165"/>
  <c r="K166"/>
  <c r="K167"/>
  <c r="K168"/>
  <c r="K169"/>
  <c r="K170"/>
  <c r="K171"/>
  <c r="K172"/>
  <c r="K173"/>
  <c r="K174"/>
  <c r="K175"/>
  <c r="K176"/>
  <c r="K177"/>
  <c r="F20" i="66"/>
  <c r="F19"/>
  <c r="F18"/>
  <c r="F17"/>
  <c r="F16"/>
  <c r="F14"/>
  <c r="C26"/>
  <c r="F15"/>
  <c r="B27"/>
  <c r="F13"/>
  <c r="B25"/>
  <c r="G160" i="58"/>
  <c r="H160"/>
  <c r="I160"/>
  <c r="J160"/>
  <c r="K160"/>
  <c r="L160"/>
  <c r="M160"/>
  <c r="N160"/>
  <c r="F160"/>
  <c r="G139"/>
  <c r="H139"/>
  <c r="I139"/>
  <c r="J139"/>
  <c r="K139"/>
  <c r="L139"/>
  <c r="M139"/>
  <c r="N139"/>
  <c r="F139"/>
  <c r="G104"/>
  <c r="H104"/>
  <c r="I104"/>
  <c r="J104"/>
  <c r="K104"/>
  <c r="L104"/>
  <c r="M104"/>
  <c r="N104"/>
  <c r="F104"/>
  <c r="G91"/>
  <c r="H91"/>
  <c r="I91"/>
  <c r="J91"/>
  <c r="K91"/>
  <c r="L91"/>
  <c r="M91"/>
  <c r="N91"/>
  <c r="F91"/>
  <c r="G75"/>
  <c r="H75"/>
  <c r="I75"/>
  <c r="J75"/>
  <c r="K75"/>
  <c r="L75"/>
  <c r="M75"/>
  <c r="N75"/>
  <c r="F75"/>
  <c r="G64"/>
  <c r="H64"/>
  <c r="I64"/>
  <c r="J64"/>
  <c r="K64"/>
  <c r="L64"/>
  <c r="M64"/>
  <c r="N64"/>
  <c r="F64"/>
  <c r="G47"/>
  <c r="H47"/>
  <c r="I47"/>
  <c r="J47"/>
  <c r="K47"/>
  <c r="L47"/>
  <c r="M47"/>
  <c r="N47"/>
  <c r="F47"/>
  <c r="G22"/>
  <c r="H22"/>
  <c r="I22"/>
  <c r="J22"/>
  <c r="K22"/>
  <c r="L22"/>
  <c r="M22"/>
  <c r="N22"/>
  <c r="F22"/>
  <c r="G8"/>
  <c r="H8"/>
  <c r="I8"/>
  <c r="J8"/>
  <c r="K8"/>
  <c r="L8"/>
  <c r="M8"/>
  <c r="N8"/>
  <c r="F8"/>
  <c r="G161" i="69"/>
  <c r="H161"/>
  <c r="L161"/>
  <c r="I161"/>
  <c r="J161"/>
  <c r="N161"/>
  <c r="G140"/>
  <c r="H140"/>
  <c r="L140"/>
  <c r="I140"/>
  <c r="J140"/>
  <c r="G105"/>
  <c r="H105"/>
  <c r="I105"/>
  <c r="J105"/>
  <c r="G92"/>
  <c r="H92"/>
  <c r="I92"/>
  <c r="J92"/>
  <c r="N92"/>
  <c r="G76"/>
  <c r="H76"/>
  <c r="I76"/>
  <c r="J76"/>
  <c r="G65"/>
  <c r="H65"/>
  <c r="L65"/>
  <c r="I65"/>
  <c r="J65"/>
  <c r="N65"/>
  <c r="G48"/>
  <c r="K48"/>
  <c r="H48"/>
  <c r="I48"/>
  <c r="M48"/>
  <c r="J48"/>
  <c r="G23"/>
  <c r="K23"/>
  <c r="H23"/>
  <c r="L23"/>
  <c r="I23"/>
  <c r="J23"/>
  <c r="G9"/>
  <c r="H9"/>
  <c r="H7"/>
  <c r="L7"/>
  <c r="I9"/>
  <c r="J9"/>
  <c r="N9"/>
  <c r="F161"/>
  <c r="F140"/>
  <c r="K140"/>
  <c r="F105"/>
  <c r="F92"/>
  <c r="M92"/>
  <c r="F76"/>
  <c r="F65"/>
  <c r="M65"/>
  <c r="F48"/>
  <c r="N48"/>
  <c r="F23"/>
  <c r="F9"/>
  <c r="F7"/>
  <c r="M7"/>
  <c r="J10" i="71"/>
  <c r="E28" i="66"/>
  <c r="D28"/>
  <c r="C28"/>
  <c r="B28"/>
  <c r="K11" i="71"/>
  <c r="J11"/>
  <c r="I11"/>
  <c r="H11"/>
  <c r="K10"/>
  <c r="I10"/>
  <c r="D27" i="66"/>
  <c r="E30"/>
  <c r="D30"/>
  <c r="C30"/>
  <c r="B30"/>
  <c r="E29"/>
  <c r="D29"/>
  <c r="C29"/>
  <c r="B29"/>
  <c r="K12" i="71"/>
  <c r="J12"/>
  <c r="I12"/>
  <c r="H12"/>
  <c r="L7" i="66"/>
  <c r="E7"/>
  <c r="L6"/>
  <c r="B6"/>
  <c r="L5"/>
  <c r="D5"/>
  <c r="L4"/>
  <c r="B4"/>
  <c r="K17" i="71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H7" i="70"/>
  <c r="P7"/>
  <c r="H8"/>
  <c r="N8"/>
  <c r="H9"/>
  <c r="N9"/>
  <c r="H10"/>
  <c r="N10"/>
  <c r="H11"/>
  <c r="P11"/>
  <c r="H30"/>
  <c r="P30"/>
  <c r="H29"/>
  <c r="P29"/>
  <c r="H28"/>
  <c r="N28"/>
  <c r="P28"/>
  <c r="H27"/>
  <c r="O27"/>
  <c r="H26"/>
  <c r="N26"/>
  <c r="H25"/>
  <c r="O25"/>
  <c r="P25"/>
  <c r="H24"/>
  <c r="N24"/>
  <c r="H23"/>
  <c r="O23"/>
  <c r="H22"/>
  <c r="M22"/>
  <c r="H21"/>
  <c r="N21"/>
  <c r="H20"/>
  <c r="P20"/>
  <c r="H19"/>
  <c r="M19"/>
  <c r="H18"/>
  <c r="P18"/>
  <c r="H17"/>
  <c r="P17"/>
  <c r="H16"/>
  <c r="M16"/>
  <c r="H15"/>
  <c r="O15"/>
  <c r="H14"/>
  <c r="P14"/>
  <c r="H13"/>
  <c r="M13"/>
  <c r="H12"/>
  <c r="O12"/>
  <c r="O21"/>
  <c r="O17"/>
  <c r="M9"/>
  <c r="O28"/>
  <c r="O24"/>
  <c r="M7"/>
  <c r="N7"/>
  <c r="O7"/>
  <c r="M30"/>
  <c r="M26"/>
  <c r="M14"/>
  <c r="M10"/>
  <c r="N30"/>
  <c r="N14"/>
  <c r="O30"/>
  <c r="O14"/>
  <c r="N19"/>
  <c r="P19"/>
  <c r="O19"/>
  <c r="P21"/>
  <c r="I7" i="69"/>
  <c r="N25" i="70"/>
  <c r="N16"/>
  <c r="O9"/>
  <c r="P16"/>
  <c r="O16"/>
  <c r="N22"/>
  <c r="K161" i="69"/>
  <c r="N140"/>
  <c r="K76"/>
  <c r="L48"/>
  <c r="K105"/>
  <c r="N23"/>
  <c r="N76"/>
  <c r="N105"/>
  <c r="L76"/>
  <c r="L9"/>
  <c r="M76"/>
  <c r="M105"/>
  <c r="M161"/>
  <c r="L105"/>
  <c r="J7"/>
  <c r="N7"/>
  <c r="N10" i="32"/>
  <c r="O11"/>
  <c r="E27" i="66"/>
  <c r="O22" i="32"/>
  <c r="P22"/>
  <c r="M22"/>
  <c r="M17"/>
  <c r="D6" i="66"/>
  <c r="E5"/>
  <c r="D4"/>
  <c r="O17" i="32"/>
  <c r="P10"/>
  <c r="N14"/>
  <c r="P14"/>
  <c r="N13"/>
  <c r="P27"/>
  <c r="N15"/>
  <c r="M18"/>
  <c r="P21"/>
  <c r="N26"/>
  <c r="M26"/>
  <c r="K9" i="69"/>
  <c r="G7"/>
  <c r="K7"/>
  <c r="K92"/>
  <c r="M140"/>
  <c r="K65"/>
  <c r="M9"/>
  <c r="L92"/>
  <c r="L6" i="58"/>
  <c r="M6"/>
  <c r="F6"/>
  <c r="K6"/>
  <c r="G6"/>
  <c r="H6"/>
  <c r="I6"/>
  <c r="N6"/>
  <c r="J6"/>
  <c r="P27" i="70"/>
  <c r="M17"/>
  <c r="M12"/>
  <c r="P9"/>
  <c r="P8"/>
  <c r="O20"/>
  <c r="M25"/>
  <c r="N17"/>
  <c r="M24"/>
  <c r="P12"/>
  <c r="P22"/>
  <c r="P24"/>
  <c r="N20"/>
  <c r="O22"/>
  <c r="O10"/>
  <c r="M15"/>
  <c r="M20"/>
  <c r="M27"/>
  <c r="P10"/>
  <c r="N23"/>
  <c r="O11"/>
  <c r="N15"/>
  <c r="M8"/>
  <c r="N27"/>
  <c r="O18"/>
  <c r="M29"/>
  <c r="M21"/>
  <c r="O26"/>
  <c r="O8"/>
  <c r="N12"/>
  <c r="M28"/>
  <c r="P13"/>
  <c r="N13"/>
  <c r="M18"/>
  <c r="P26"/>
  <c r="N29"/>
  <c r="M11"/>
  <c r="O29"/>
  <c r="M23"/>
  <c r="N18"/>
  <c r="O13"/>
  <c r="P15"/>
  <c r="N11"/>
  <c r="P23"/>
  <c r="F29" i="66"/>
  <c r="E6"/>
  <c r="B26"/>
  <c r="C6"/>
  <c r="F30"/>
  <c r="F28"/>
  <c r="E4"/>
  <c r="D7"/>
  <c r="D26"/>
  <c r="F6"/>
  <c r="C4"/>
  <c r="F4"/>
  <c r="C27"/>
  <c r="F27"/>
  <c r="E26"/>
  <c r="D25"/>
  <c r="C25"/>
  <c r="E25"/>
  <c r="C5"/>
  <c r="B7"/>
  <c r="B5"/>
  <c r="C7"/>
  <c r="P19" i="32"/>
  <c r="O25"/>
  <c r="O15"/>
  <c r="N17"/>
  <c r="M11"/>
  <c r="P26"/>
  <c r="M14"/>
  <c r="O10"/>
  <c r="P12"/>
  <c r="M20"/>
  <c r="P16"/>
  <c r="N27"/>
  <c r="O19"/>
  <c r="N11"/>
  <c r="N8"/>
  <c r="M15"/>
  <c r="O27"/>
  <c r="N19"/>
  <c r="O24"/>
  <c r="M8"/>
  <c r="N12"/>
  <c r="P8"/>
  <c r="M12"/>
  <c r="O16"/>
  <c r="N24"/>
  <c r="P20"/>
  <c r="N25"/>
  <c r="M21"/>
  <c r="P25"/>
  <c r="O21"/>
  <c r="M24"/>
  <c r="O20"/>
  <c r="M16"/>
  <c r="N9"/>
  <c r="O9"/>
  <c r="M9"/>
  <c r="P18"/>
  <c r="O18"/>
  <c r="P13"/>
  <c r="N18"/>
  <c r="O13"/>
  <c r="F7" i="66"/>
  <c r="F25"/>
  <c r="F26"/>
  <c r="F5"/>
  <c r="N23" i="32"/>
  <c r="M23"/>
  <c r="O23"/>
  <c r="P23"/>
</calcChain>
</file>

<file path=xl/sharedStrings.xml><?xml version="1.0" encoding="utf-8"?>
<sst xmlns="http://schemas.openxmlformats.org/spreadsheetml/2006/main" count="566" uniqueCount="301">
  <si>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</si>
  <si>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</si>
  <si>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</si>
  <si>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</si>
  <si>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</si>
  <si>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</si>
  <si>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</si>
  <si>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</si>
  <si>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</si>
  <si>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</si>
  <si>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</si>
  <si>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</si>
  <si>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</si>
  <si>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</si>
  <si>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</si>
  <si>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</si>
  <si>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</si>
  <si>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</si>
  <si>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</si>
  <si>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</si>
  <si>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</si>
  <si>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</si>
  <si>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</si>
  <si>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</si>
  <si>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</si>
  <si>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</si>
  <si>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</si>
  <si>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</si>
  <si>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</si>
  <si>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</si>
  <si>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</si>
  <si>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</si>
  <si>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</si>
  <si>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</si>
  <si>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</si>
  <si>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</si>
  <si>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</si>
  <si>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</si>
  <si>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</si>
  <si>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</si>
  <si>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</si>
  <si>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</si>
  <si>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</si>
  <si>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</si>
  <si>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</si>
  <si>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</si>
  <si>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</si>
  <si>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</si>
  <si>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</si>
  <si>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</si>
  <si>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</si>
  <si>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</si>
  <si>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</si>
  <si>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</si>
  <si>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</si>
  <si>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</si>
  <si>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</si>
  <si>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</si>
  <si>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</si>
  <si>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</si>
  <si>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</si>
  <si>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</si>
  <si>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</si>
  <si>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</si>
  <si>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</si>
  <si>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</si>
  <si>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</si>
  <si>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</si>
  <si>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</si>
  <si>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</si>
  <si>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</si>
  <si>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</si>
  <si>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</si>
  <si>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</si>
  <si>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</si>
  <si>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</si>
  <si>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</si>
  <si>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</si>
  <si>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</si>
  <si>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</si>
  <si>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</si>
  <si>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</si>
  <si>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</si>
  <si>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</si>
  <si>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</si>
  <si>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</si>
  <si>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</si>
  <si>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</si>
  <si>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</si>
  <si>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</si>
  <si>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</si>
  <si>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</si>
  <si>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</si>
  <si>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</si>
  <si>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</si>
  <si>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</si>
  <si>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</si>
  <si>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</si>
  <si>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</si>
  <si>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</si>
  <si>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</si>
  <si>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</si>
  <si>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</si>
  <si>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</si>
  <si>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</si>
  <si>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</si>
  <si>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</si>
  <si>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</si>
  <si>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</si>
  <si>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</si>
  <si>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</si>
  <si>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</si>
  <si>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</si>
  <si>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</si>
  <si>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</si>
  <si>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</si>
  <si>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</si>
  <si>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</si>
  <si>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</si>
  <si>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</si>
  <si>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</si>
  <si>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</si>
  <si>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</si>
  <si>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</si>
  <si>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</si>
  <si>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</si>
  <si>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</si>
  <si>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</si>
  <si>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</si>
  <si>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</si>
  <si>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</si>
  <si>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</si>
  <si>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</si>
  <si>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</si>
  <si>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</si>
  <si>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</si>
  <si>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</si>
  <si>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</si>
  <si>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</si>
  <si>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</si>
  <si>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</si>
  <si>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</si>
  <si>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</si>
  <si>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</si>
  <si>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</si>
  <si>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</si>
  <si>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</si>
  <si>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</si>
  <si>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</si>
  <si>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</si>
  <si>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</si>
  <si>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</si>
  <si>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</si>
  <si>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</si>
  <si>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</si>
  <si>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</si>
  <si>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</si>
  <si>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</si>
  <si>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</si>
  <si>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</si>
  <si>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</si>
  <si>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</si>
  <si>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</si>
  <si>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</si>
  <si>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</si>
  <si>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</si>
  <si>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</si>
  <si>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</si>
  <si>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</si>
  <si>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</si>
  <si>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</si>
  <si>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</si>
  <si>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</si>
  <si>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</si>
  <si>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</si>
  <si>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</si>
  <si>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</si>
  <si>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</si>
  <si>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</si>
  <si>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</si>
  <si>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</si>
  <si>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</si>
  <si>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</si>
  <si>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</si>
  <si>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</si>
  <si>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</si>
  <si>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</si>
  <si>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</si>
  <si>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</si>
  <si>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</si>
  <si>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</si>
  <si>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</si>
  <si>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</si>
  <si>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</si>
  <si>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</si>
  <si>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</si>
  <si>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</si>
  <si>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</si>
  <si>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</si>
  <si>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</si>
  <si>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</si>
  <si>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</si>
  <si>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</si>
  <si>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</si>
  <si>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</si>
  <si>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</si>
  <si>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r>
      <t>All inspections</t>
    </r>
    <r>
      <rPr>
        <vertAlign val="superscript"/>
        <sz val="10"/>
        <rFont val="Tahoma"/>
        <family val="2"/>
      </rPr>
      <t>1</t>
    </r>
  </si>
  <si>
    <t>First year (1 April 2010 - 31 March 2011)</t>
  </si>
  <si>
    <t>1 October 2010 - 31 December 2010</t>
  </si>
  <si>
    <t>1 January 2011 - 31 March 2011</t>
  </si>
  <si>
    <t>1 April 2011 - 30 June 2011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</si>
  <si>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</si>
  <si>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</si>
  <si>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</si>
  <si>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</si>
  <si>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</si>
  <si>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Total</t>
  </si>
  <si>
    <t>-</t>
  </si>
  <si>
    <t>England</t>
  </si>
  <si>
    <t>Provisional</t>
  </si>
  <si>
    <t>Quarterly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</si>
  <si>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</si>
  <si>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</si>
  <si>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</si>
  <si>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</si>
  <si>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</si>
  <si>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</si>
  <si>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</si>
  <si>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Chart 1</t>
  </si>
  <si>
    <t>Chart 2</t>
  </si>
  <si>
    <t>1 July 2011 - 30 September 2011</t>
  </si>
  <si>
    <t>Table 2: Inspection outcomes of children's centres inspected in the last quarter</t>
  </si>
  <si>
    <t>Chart 1: Key judgements of children's centres inspected in the last quarter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</si>
  <si>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</si>
  <si>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</si>
  <si>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</si>
  <si>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</si>
  <si>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</si>
  <si>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</si>
  <si>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</si>
  <si>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</si>
  <si>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</si>
  <si>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</si>
  <si>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</si>
  <si>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</si>
  <si>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 xml:space="preserve">2. Where the number of inspections is small, percentages are not shown. </t>
  </si>
  <si>
    <t>1 October 2011 - 31 December 2011</t>
  </si>
  <si>
    <t>2. Wording of some judgements refreshed on 1 September 2011 but the criteria for assessing them remained unchanged. Data are amalgamated for inspections conducted before and after this date.</t>
  </si>
  <si>
    <t xml:space="preserve">1. Where the number of inspections is small, percentages are not shown. </t>
  </si>
  <si>
    <t>2. Data are provisional.</t>
  </si>
  <si>
    <t>3. There were no inspections of children's centres carried out in August 2010.</t>
  </si>
  <si>
    <t>4. Inspection of children's centres commenced in May 2010.</t>
  </si>
  <si>
    <r>
      <t>1 April 2010 - 30 June 2010</t>
    </r>
    <r>
      <rPr>
        <vertAlign val="superscript"/>
        <sz val="10"/>
        <rFont val="Tahoma"/>
        <family val="2"/>
      </rPr>
      <t>4</t>
    </r>
  </si>
  <si>
    <r>
      <t>1 July 2010 - 30 September 2010</t>
    </r>
    <r>
      <rPr>
        <vertAlign val="superscript"/>
        <sz val="10"/>
        <rFont val="Tahoma"/>
        <family val="2"/>
      </rPr>
      <t>3</t>
    </r>
  </si>
  <si>
    <t>Susan Gregory</t>
  </si>
  <si>
    <t>1 January 2012 - 31 March 2012</t>
  </si>
  <si>
    <t>1 April 2012 and 30 June 2012</t>
  </si>
  <si>
    <t>Second year (1 April 2011 - 31 March 2012)</t>
  </si>
  <si>
    <r>
      <t>The extent to which the range of services, activities and opportunities meet the needs of families, including those in target groups</t>
    </r>
    <r>
      <rPr>
        <vertAlign val="superscript"/>
        <sz val="8"/>
        <rFont val="Tahoma"/>
        <family val="2"/>
      </rPr>
      <t>4</t>
    </r>
  </si>
  <si>
    <t>Table 5: Overall effectiveness of children's centres inspected in the last quarter, by local authority</t>
  </si>
  <si>
    <t>1 April 2012 - 30 June 2012</t>
  </si>
  <si>
    <t>1 January 2012 and 31 March 2012</t>
  </si>
  <si>
    <t>1 Apr 2012 - 30 Jun 2012 (151)</t>
  </si>
  <si>
    <t>1 Jan 2012 - 31 Mar 2012 (234)</t>
  </si>
  <si>
    <t>1 Oct 2011 - 31 Dec 2011 (205)</t>
  </si>
  <si>
    <t>1 Jul 2011 - 30 Sep 2011 (158)</t>
  </si>
  <si>
    <t>1 April 2010 to 31 December 2012</t>
  </si>
  <si>
    <t>Louise Butler</t>
  </si>
  <si>
    <t>Table 1: Number of children's centres inspected between 1 April 2010 and 31 December 2012, by quarter and monthly period</t>
  </si>
  <si>
    <t>Table 3: Most recent inspection outcomes of children's centres inspected between 1 April 2010 and 31 December 2012</t>
  </si>
  <si>
    <t>Table 4: Overall effectiveness of children's centres inspected between 1 April 2010 and 31 December 2012, by quarter</t>
  </si>
  <si>
    <t>Table 6: Overall effectiveness of children's centres inspected between 1 April 2010 and 31 December 2012, by local authority</t>
  </si>
  <si>
    <t>Chart 2: Overall effectiveness of children's centres inspected between 1 October 2010 and 31 December 2012, by quarter</t>
  </si>
  <si>
    <r>
      <t>Table 3: Most recent inspection outcomes of children's centres inspected between 1 April 2010 and 31 December 2012 (provisional)</t>
    </r>
    <r>
      <rPr>
        <b/>
        <vertAlign val="superscript"/>
        <sz val="10"/>
        <rFont val="Tahoma"/>
        <family val="2"/>
      </rPr>
      <t>1 2</t>
    </r>
  </si>
  <si>
    <r>
      <t>Table 4: Overall effectiveness of children's centres inspected between 1 April 2010 and 31 December 2012, by quarter</t>
    </r>
    <r>
      <rPr>
        <b/>
        <vertAlign val="superscript"/>
        <sz val="10"/>
        <rFont val="Tahoma"/>
        <family val="2"/>
      </rPr>
      <t>1</t>
    </r>
  </si>
  <si>
    <r>
      <t>Table 6: Overall effectiveness of children's centres inspected between 1 April 2010 and 31 December 2012, by local authority (provisional)</t>
    </r>
    <r>
      <rPr>
        <b/>
        <vertAlign val="superscript"/>
        <sz val="10"/>
        <rFont val="Tahoma"/>
        <family val="2"/>
      </rPr>
      <t>1 2</t>
    </r>
  </si>
  <si>
    <t>1 October 2012 and 31 December 2012</t>
  </si>
  <si>
    <t>Number of centres</t>
  </si>
  <si>
    <t>Percentage of centres</t>
  </si>
  <si>
    <t>14 March 2013</t>
  </si>
  <si>
    <t>3. Data are provisional.</t>
  </si>
  <si>
    <r>
      <t>1 July 2012 - 31 September 2012</t>
    </r>
    <r>
      <rPr>
        <vertAlign val="superscript"/>
        <sz val="10"/>
        <rFont val="Tahoma"/>
        <family val="2"/>
      </rPr>
      <t>2</t>
    </r>
  </si>
  <si>
    <r>
      <t>1 October 2012 - 31 December 2012</t>
    </r>
    <r>
      <rPr>
        <vertAlign val="superscript"/>
        <sz val="10"/>
        <rFont val="Tahoma"/>
        <family val="2"/>
      </rPr>
      <t>3</t>
    </r>
  </si>
  <si>
    <r>
      <t>1 October 2012 and 31 December 2012</t>
    </r>
    <r>
      <rPr>
        <vertAlign val="superscript"/>
        <sz val="10"/>
        <rFont val="Tahoma"/>
        <family val="2"/>
      </rPr>
      <t>2</t>
    </r>
  </si>
  <si>
    <t>1 July 2012 and 30 September 2012</t>
  </si>
  <si>
    <t>Table 1: Number of children's centres inspected between 1 April 2010 and 31 December 2012, by quarter and annual periods (provisional)</t>
  </si>
  <si>
    <t>1.Figures represent the number of children's centres.</t>
  </si>
  <si>
    <t>Table 5: Overall effectiveness of children's centres inspected between 1 September 2011 and 31 December 2012, by local authority¹ (provisional)</t>
  </si>
  <si>
    <t>Overall effectiveness (171)</t>
  </si>
  <si>
    <t>How good are outcomes for users? (171)</t>
  </si>
  <si>
    <t>How good is the provision? (171)</t>
  </si>
  <si>
    <t>How effective are the leadership and management? (171)</t>
  </si>
  <si>
    <t>1 July 2012 - 30 September 2012</t>
  </si>
  <si>
    <r>
      <t>Chart 1: Key judgements of children's centres inspected between 1 October 2012 and 31 December 2012</t>
    </r>
    <r>
      <rPr>
        <b/>
        <vertAlign val="superscript"/>
        <sz val="10"/>
        <rFont val="Tahoma"/>
        <family val="2"/>
      </rPr>
      <t>1</t>
    </r>
  </si>
  <si>
    <t>1 Jul 2012 - 30 Sep 2012 (111)</t>
  </si>
  <si>
    <r>
      <t>Chart 2: Overall effectiveness of children's centres inspected between 1 July 2011 and 31 December 2012, by quarter</t>
    </r>
    <r>
      <rPr>
        <b/>
        <vertAlign val="superscript"/>
        <sz val="10"/>
        <rFont val="Tahoma"/>
        <family val="2"/>
      </rPr>
      <t>1</t>
    </r>
  </si>
  <si>
    <t>2. Data for 1 October to 31 December 2012 are provisional.</t>
  </si>
  <si>
    <t>Table 2: Inspection outcomes of children's centres inspected between 1 October 2012 and 31 December 2012 (provisional)¹ ²</t>
  </si>
  <si>
    <t xml:space="preserve">2. The months of July and August were part of the previous annual statistical release, published in November 2012 which accompanied the 2011/12 Annual Report. </t>
  </si>
  <si>
    <t>1 Oct 2012 - 31 Dec 2012 (171)</t>
  </si>
  <si>
    <t>1. Includes all inspections, including 20 re-inspections</t>
  </si>
</sst>
</file>

<file path=xl/styles.xml><?xml version="1.0" encoding="utf-8"?>
<styleSheet xmlns="http://schemas.openxmlformats.org/spreadsheetml/2006/main">
  <fonts count="39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10"/>
      <color rgb="FFFFC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" fillId="0" borderId="0"/>
    <xf numFmtId="0" fontId="6" fillId="0" borderId="0"/>
  </cellStyleXfs>
  <cellXfs count="272">
    <xf numFmtId="0" fontId="0" fillId="0" borderId="0" xfId="0"/>
    <xf numFmtId="0" fontId="0" fillId="2" borderId="0" xfId="0" applyFill="1"/>
    <xf numFmtId="0" fontId="14" fillId="2" borderId="0" xfId="0" applyFont="1" applyFill="1"/>
    <xf numFmtId="0" fontId="9" fillId="2" borderId="0" xfId="1" applyFont="1" applyFill="1" applyAlignment="1" applyProtection="1"/>
    <xf numFmtId="0" fontId="9" fillId="2" borderId="0" xfId="1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  <protection locked="0" hidden="1"/>
    </xf>
    <xf numFmtId="0" fontId="12" fillId="0" borderId="1" xfId="1" applyFont="1" applyBorder="1" applyAlignment="1" applyProtection="1">
      <alignment horizontal="left" vertical="center" wrapText="1"/>
    </xf>
    <xf numFmtId="0" fontId="11" fillId="2" borderId="0" xfId="0" applyFont="1" applyFill="1"/>
    <xf numFmtId="0" fontId="8" fillId="2" borderId="0" xfId="0" applyFont="1" applyFill="1"/>
    <xf numFmtId="0" fontId="12" fillId="2" borderId="0" xfId="1" applyFont="1" applyFill="1" applyAlignment="1" applyProtection="1"/>
    <xf numFmtId="0" fontId="12" fillId="2" borderId="0" xfId="1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horizontal="left" vertical="center" wrapText="1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2" fillId="2" borderId="0" xfId="1" applyFont="1" applyFill="1" applyAlignment="1" applyProtection="1">
      <alignment horizontal="left"/>
    </xf>
    <xf numFmtId="0" fontId="12" fillId="2" borderId="0" xfId="1" applyFont="1" applyFill="1" applyBorder="1" applyAlignment="1" applyProtection="1">
      <alignment wrapText="1"/>
    </xf>
    <xf numFmtId="1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49" fontId="7" fillId="2" borderId="0" xfId="0" applyNumberFormat="1" applyFont="1" applyFill="1"/>
    <xf numFmtId="49" fontId="0" fillId="2" borderId="0" xfId="0" applyNumberFormat="1" applyFill="1"/>
    <xf numFmtId="0" fontId="1" fillId="2" borderId="0" xfId="0" applyFont="1" applyFill="1" applyBorder="1" applyAlignment="1">
      <alignment horizontal="left"/>
    </xf>
    <xf numFmtId="2" fontId="3" fillId="2" borderId="0" xfId="0" applyNumberFormat="1" applyFont="1" applyFill="1" applyAlignment="1" applyProtection="1">
      <alignment vertical="center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Protection="1">
      <protection hidden="1"/>
    </xf>
    <xf numFmtId="0" fontId="22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Protection="1"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9" fillId="0" borderId="0" xfId="1" applyAlignment="1" applyProtection="1"/>
    <xf numFmtId="0" fontId="9" fillId="0" borderId="0" xfId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/>
      <protection hidden="1"/>
    </xf>
    <xf numFmtId="1" fontId="3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protection hidden="1"/>
    </xf>
    <xf numFmtId="1" fontId="7" fillId="2" borderId="0" xfId="0" applyNumberFormat="1" applyFont="1" applyFill="1" applyBorder="1" applyProtection="1">
      <protection hidden="1"/>
    </xf>
    <xf numFmtId="0" fontId="9" fillId="0" borderId="0" xfId="1" quotePrefix="1" applyAlignment="1" applyProtection="1"/>
    <xf numFmtId="0" fontId="27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/>
    <xf numFmtId="1" fontId="4" fillId="0" borderId="0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1" fontId="1" fillId="0" borderId="0" xfId="3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3" xfId="3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  <protection hidden="1"/>
    </xf>
    <xf numFmtId="0" fontId="12" fillId="0" borderId="1" xfId="1" applyFont="1" applyBorder="1" applyAlignment="1" applyProtection="1">
      <alignment horizontal="left" vertical="center" wrapText="1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0" fontId="28" fillId="0" borderId="4" xfId="0" applyFont="1" applyBorder="1" applyAlignment="1" applyProtection="1">
      <alignment horizontal="center" vertical="center" wrapText="1" readingOrder="1"/>
      <protection locked="0"/>
    </xf>
    <xf numFmtId="0" fontId="2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1" fillId="2" borderId="0" xfId="0" applyFont="1" applyFill="1"/>
    <xf numFmtId="0" fontId="10" fillId="2" borderId="0" xfId="0" applyFont="1" applyFill="1" applyBorder="1" applyAlignment="1" applyProtection="1">
      <protection hidden="1"/>
    </xf>
    <xf numFmtId="2" fontId="9" fillId="2" borderId="0" xfId="1" quotePrefix="1" applyNumberFormat="1" applyFill="1" applyAlignment="1" applyProtection="1">
      <alignment horizontal="left"/>
    </xf>
    <xf numFmtId="1" fontId="4" fillId="4" borderId="0" xfId="0" applyNumberFormat="1" applyFont="1" applyFill="1" applyBorder="1" applyAlignment="1" applyProtection="1">
      <alignment horizontal="center" vertical="center"/>
      <protection hidden="1"/>
    </xf>
    <xf numFmtId="1" fontId="1" fillId="4" borderId="0" xfId="0" applyNumberFormat="1" applyFont="1" applyFill="1" applyBorder="1" applyAlignment="1" applyProtection="1">
      <alignment horizontal="center" vertical="center"/>
      <protection hidden="1"/>
    </xf>
    <xf numFmtId="1" fontId="1" fillId="4" borderId="3" xfId="0" applyNumberFormat="1" applyFont="1" applyFill="1" applyBorder="1" applyAlignment="1" applyProtection="1">
      <alignment horizontal="center" vertical="center"/>
      <protection hidden="1"/>
    </xf>
    <xf numFmtId="3" fontId="4" fillId="2" borderId="0" xfId="3" applyNumberFormat="1" applyFont="1" applyFill="1" applyBorder="1" applyAlignment="1" applyProtection="1">
      <alignment horizontal="center" vertical="center"/>
    </xf>
    <xf numFmtId="3" fontId="15" fillId="2" borderId="0" xfId="3" applyNumberFormat="1" applyFont="1" applyFill="1" applyBorder="1" applyAlignment="1" applyProtection="1">
      <alignment horizontal="center" vertical="center"/>
    </xf>
    <xf numFmtId="3" fontId="15" fillId="2" borderId="3" xfId="3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2" xfId="0" applyFill="1" applyBorder="1" applyProtection="1">
      <protection hidden="1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1" fontId="0" fillId="0" borderId="0" xfId="0" applyNumberForma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3" fontId="4" fillId="2" borderId="0" xfId="0" applyNumberFormat="1" applyFont="1" applyFill="1" applyAlignment="1" applyProtection="1">
      <alignment horizontal="center"/>
      <protection hidden="1"/>
    </xf>
    <xf numFmtId="0" fontId="35" fillId="2" borderId="2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Protection="1"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6" xfId="0" applyFill="1" applyBorder="1" applyProtection="1"/>
    <xf numFmtId="0" fontId="0" fillId="2" borderId="0" xfId="0" applyFill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11" fillId="0" borderId="1" xfId="0" applyFont="1" applyBorder="1" applyAlignment="1" applyProtection="1">
      <alignment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3" fontId="0" fillId="2" borderId="7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0" xfId="0" applyNumberFormat="1" applyFill="1" applyBorder="1" applyProtection="1">
      <protection hidden="1"/>
    </xf>
    <xf numFmtId="0" fontId="0" fillId="2" borderId="0" xfId="0" applyFill="1" applyBorder="1" applyProtection="1"/>
    <xf numFmtId="3" fontId="11" fillId="0" borderId="7" xfId="0" applyNumberFormat="1" applyFont="1" applyBorder="1" applyProtection="1">
      <protection hidden="1"/>
    </xf>
    <xf numFmtId="3" fontId="11" fillId="2" borderId="8" xfId="0" applyNumberFormat="1" applyFont="1" applyFill="1" applyBorder="1" applyProtection="1">
      <protection hidden="1"/>
    </xf>
    <xf numFmtId="3" fontId="11" fillId="2" borderId="0" xfId="0" applyNumberFormat="1" applyFont="1" applyFill="1" applyBorder="1" applyProtection="1">
      <protection hidden="1"/>
    </xf>
    <xf numFmtId="3" fontId="11" fillId="2" borderId="7" xfId="0" applyNumberFormat="1" applyFont="1" applyFill="1" applyBorder="1" applyProtection="1">
      <protection hidden="1"/>
    </xf>
    <xf numFmtId="3" fontId="8" fillId="2" borderId="8" xfId="0" applyNumberFormat="1" applyFont="1" applyFill="1" applyBorder="1" applyProtection="1">
      <protection hidden="1"/>
    </xf>
    <xf numFmtId="3" fontId="11" fillId="2" borderId="0" xfId="0" applyNumberFormat="1" applyFont="1" applyFill="1" applyBorder="1" applyAlignment="1" applyProtection="1">
      <alignment wrapText="1"/>
      <protection hidden="1"/>
    </xf>
    <xf numFmtId="3" fontId="11" fillId="2" borderId="7" xfId="0" applyNumberFormat="1" applyFont="1" applyFill="1" applyBorder="1" applyAlignment="1" applyProtection="1">
      <alignment wrapText="1"/>
      <protection hidden="1"/>
    </xf>
    <xf numFmtId="3" fontId="11" fillId="2" borderId="8" xfId="0" applyNumberFormat="1" applyFont="1" applyFill="1" applyBorder="1" applyAlignment="1" applyProtection="1">
      <alignment wrapText="1"/>
      <protection hidden="1"/>
    </xf>
    <xf numFmtId="3" fontId="12" fillId="2" borderId="7" xfId="1" applyNumberFormat="1" applyFont="1" applyFill="1" applyBorder="1" applyAlignment="1" applyProtection="1">
      <protection hidden="1"/>
    </xf>
    <xf numFmtId="3" fontId="12" fillId="2" borderId="8" xfId="1" applyNumberFormat="1" applyFont="1" applyFill="1" applyBorder="1" applyAlignment="1" applyProtection="1">
      <protection hidden="1"/>
    </xf>
    <xf numFmtId="3" fontId="12" fillId="2" borderId="0" xfId="1" applyNumberFormat="1" applyFont="1" applyFill="1" applyBorder="1" applyAlignment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1" fontId="1" fillId="2" borderId="0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Protection="1"/>
    <xf numFmtId="0" fontId="3" fillId="2" borderId="1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Protection="1"/>
    <xf numFmtId="3" fontId="27" fillId="0" borderId="4" xfId="0" applyNumberFormat="1" applyFont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2" fontId="0" fillId="2" borderId="3" xfId="0" applyNumberFormat="1" applyFill="1" applyBorder="1" applyProtection="1"/>
    <xf numFmtId="2" fontId="0" fillId="2" borderId="3" xfId="0" applyNumberFormat="1" applyFill="1" applyBorder="1" applyAlignment="1" applyProtection="1">
      <alignment horizontal="center"/>
    </xf>
    <xf numFmtId="17" fontId="7" fillId="2" borderId="0" xfId="0" quotePrefix="1" applyNumberFormat="1" applyFont="1" applyFill="1" applyBorder="1" applyAlignment="1" applyProtection="1">
      <alignment horizontal="left" indent="3"/>
    </xf>
    <xf numFmtId="0" fontId="7" fillId="4" borderId="0" xfId="0" applyFont="1" applyFill="1" applyAlignment="1" applyProtection="1">
      <alignment horizontal="right" indent="3"/>
    </xf>
    <xf numFmtId="0" fontId="33" fillId="0" borderId="4" xfId="0" applyFont="1" applyBorder="1" applyAlignment="1" applyProtection="1">
      <alignment horizontal="right" vertical="center" wrapText="1" readingOrder="1"/>
    </xf>
    <xf numFmtId="0" fontId="7" fillId="0" borderId="0" xfId="0" applyFont="1" applyFill="1" applyAlignment="1" applyProtection="1">
      <alignment horizontal="right" indent="3"/>
    </xf>
    <xf numFmtId="0" fontId="7" fillId="2" borderId="0" xfId="0" applyFont="1" applyFill="1" applyBorder="1" applyAlignment="1" applyProtection="1">
      <alignment horizontal="left" indent="2"/>
    </xf>
    <xf numFmtId="0" fontId="1" fillId="2" borderId="0" xfId="0" applyFont="1" applyFill="1" applyProtection="1"/>
    <xf numFmtId="0" fontId="0" fillId="2" borderId="0" xfId="0" applyFill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horizontal="center" vertical="center"/>
      <protection hidden="1"/>
    </xf>
    <xf numFmtId="1" fontId="20" fillId="2" borderId="3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Protection="1"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2" xfId="0" applyFont="1" applyFill="1" applyBorder="1" applyProtection="1">
      <protection hidden="1"/>
    </xf>
    <xf numFmtId="1" fontId="15" fillId="2" borderId="0" xfId="0" applyNumberFormat="1" applyFont="1" applyFill="1" applyProtection="1"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0" fontId="38" fillId="0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9" fillId="2" borderId="0" xfId="0" applyFont="1" applyFill="1" applyAlignment="1" applyProtection="1">
      <alignment vertical="top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37" fillId="0" borderId="4" xfId="0" applyFont="1" applyBorder="1" applyAlignment="1" applyProtection="1">
      <alignment horizontal="center" vertical="center" wrapText="1" readingOrder="1"/>
    </xf>
    <xf numFmtId="1" fontId="0" fillId="2" borderId="0" xfId="0" applyNumberFormat="1" applyFill="1" applyProtection="1">
      <protection hidden="1"/>
    </xf>
    <xf numFmtId="0" fontId="30" fillId="0" borderId="4" xfId="0" applyFont="1" applyBorder="1" applyAlignment="1" applyProtection="1">
      <alignment horizontal="center" vertical="center" wrapText="1" readingOrder="1"/>
    </xf>
    <xf numFmtId="0" fontId="30" fillId="0" borderId="12" xfId="0" applyFont="1" applyBorder="1" applyAlignment="1" applyProtection="1">
      <alignment horizontal="center" vertical="center" wrapText="1" readingOrder="1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6" fillId="2" borderId="0" xfId="0" applyFont="1" applyFill="1" applyProtection="1"/>
    <xf numFmtId="0" fontId="7" fillId="0" borderId="0" xfId="0" applyFont="1" applyProtection="1"/>
    <xf numFmtId="0" fontId="7" fillId="2" borderId="0" xfId="0" applyFont="1" applyFill="1" applyAlignment="1" applyProtection="1">
      <alignment horizontal="center" vertical="center"/>
    </xf>
    <xf numFmtId="1" fontId="7" fillId="2" borderId="0" xfId="0" applyNumberFormat="1" applyFont="1" applyFill="1" applyAlignment="1" applyProtection="1">
      <alignment horizontal="center" vertical="center"/>
    </xf>
    <xf numFmtId="1" fontId="7" fillId="4" borderId="0" xfId="0" applyNumberFormat="1" applyFont="1" applyFill="1" applyAlignment="1" applyProtection="1">
      <alignment horizontal="center" vertical="center"/>
    </xf>
    <xf numFmtId="0" fontId="1" fillId="0" borderId="0" xfId="0" applyFont="1" applyProtection="1"/>
    <xf numFmtId="1" fontId="0" fillId="2" borderId="0" xfId="0" applyNumberFormat="1" applyFill="1" applyProtection="1"/>
    <xf numFmtId="0" fontId="0" fillId="2" borderId="3" xfId="0" applyFill="1" applyBorder="1" applyProtection="1"/>
    <xf numFmtId="0" fontId="1" fillId="2" borderId="3" xfId="0" applyFont="1" applyFill="1" applyBorder="1" applyProtection="1"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Protection="1">
      <protection hidden="1"/>
    </xf>
    <xf numFmtId="3" fontId="1" fillId="2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15" fontId="4" fillId="2" borderId="0" xfId="0" applyNumberFormat="1" applyFont="1" applyFill="1" applyProtection="1">
      <protection hidden="1"/>
    </xf>
    <xf numFmtId="0" fontId="38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0" fontId="19" fillId="3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3" fontId="11" fillId="2" borderId="7" xfId="0" applyNumberFormat="1" applyFont="1" applyFill="1" applyBorder="1" applyAlignment="1" applyProtection="1">
      <alignment horizontal="left" wrapText="1"/>
      <protection hidden="1"/>
    </xf>
    <xf numFmtId="3" fontId="11" fillId="2" borderId="8" xfId="0" applyNumberFormat="1" applyFont="1" applyFill="1" applyBorder="1" applyAlignment="1" applyProtection="1">
      <alignment horizontal="left" wrapText="1"/>
      <protection hidden="1"/>
    </xf>
    <xf numFmtId="0" fontId="9" fillId="0" borderId="0" xfId="1" applyAlignment="1" applyProtection="1">
      <alignment horizontal="left"/>
    </xf>
    <xf numFmtId="0" fontId="9" fillId="0" borderId="0" xfId="1" applyAlignment="1" applyProtection="1"/>
    <xf numFmtId="0" fontId="9" fillId="0" borderId="0" xfId="1" quotePrefix="1" applyAlignment="1" applyProtection="1">
      <alignment horizontal="left"/>
    </xf>
    <xf numFmtId="0" fontId="9" fillId="0" borderId="0" xfId="1" quotePrefix="1" applyAlignment="1" applyProtection="1"/>
    <xf numFmtId="0" fontId="8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wrapText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2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5" fillId="2" borderId="0" xfId="0" applyFont="1" applyFill="1" applyBorder="1" applyAlignment="1" applyProtection="1">
      <alignment horizontal="left" vertical="center"/>
      <protection hidden="1"/>
    </xf>
    <xf numFmtId="0" fontId="35" fillId="2" borderId="2" xfId="0" applyFont="1" applyFill="1" applyBorder="1" applyAlignment="1" applyProtection="1">
      <alignment horizontal="center" vertical="center" wrapText="1"/>
      <protection hidden="1"/>
    </xf>
    <xf numFmtId="0" fontId="36" fillId="0" borderId="2" xfId="0" applyFont="1" applyBorder="1" applyAlignment="1" applyProtection="1">
      <alignment horizontal="center" vertical="center" wrapText="1"/>
    </xf>
    <xf numFmtId="1" fontId="3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</xf>
    <xf numFmtId="2" fontId="3" fillId="2" borderId="0" xfId="0" applyNumberFormat="1" applyFont="1" applyFill="1" applyAlignment="1" applyProtection="1">
      <alignment horizontal="left" vertical="center" wrapText="1"/>
      <protection hidden="1"/>
    </xf>
    <xf numFmtId="3" fontId="4" fillId="2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3" fontId="1" fillId="2" borderId="0" xfId="4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3" fontId="4" fillId="2" borderId="0" xfId="4" applyNumberFormat="1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2" fontId="3" fillId="2" borderId="0" xfId="0" quotePrefix="1" applyNumberFormat="1" applyFont="1" applyFill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'Datapack charts'!$B$3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charts'!$A$4:$A$7</c:f>
              <c:strCache>
                <c:ptCount val="4"/>
                <c:pt idx="0">
                  <c:v>Overall effectiveness (171)</c:v>
                </c:pt>
                <c:pt idx="1">
                  <c:v>How good are outcomes for users? (171)</c:v>
                </c:pt>
                <c:pt idx="2">
                  <c:v>How good is the provision? (171)</c:v>
                </c:pt>
                <c:pt idx="3">
                  <c:v>How effective are the leadership and management? (171)</c:v>
                </c:pt>
              </c:strCache>
            </c:strRef>
          </c:cat>
          <c:val>
            <c:numRef>
              <c:f>'Datapack charts'!$B$4:$B$7</c:f>
              <c:numCache>
                <c:formatCode>0</c:formatCode>
                <c:ptCount val="4"/>
                <c:pt idx="0">
                  <c:v>11.695906432748536</c:v>
                </c:pt>
                <c:pt idx="1">
                  <c:v>11.695906432748536</c:v>
                </c:pt>
                <c:pt idx="2">
                  <c:v>14.035087719298245</c:v>
                </c:pt>
                <c:pt idx="3">
                  <c:v>11.695906432748536</c:v>
                </c:pt>
              </c:numCache>
            </c:numRef>
          </c:val>
        </c:ser>
        <c:ser>
          <c:idx val="2"/>
          <c:order val="1"/>
          <c:tx>
            <c:strRef>
              <c:f>'Datapack charts'!$C$3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charts'!$A$4:$A$7</c:f>
              <c:strCache>
                <c:ptCount val="4"/>
                <c:pt idx="0">
                  <c:v>Overall effectiveness (171)</c:v>
                </c:pt>
                <c:pt idx="1">
                  <c:v>How good are outcomes for users? (171)</c:v>
                </c:pt>
                <c:pt idx="2">
                  <c:v>How good is the provision? (171)</c:v>
                </c:pt>
                <c:pt idx="3">
                  <c:v>How effective are the leadership and management? (171)</c:v>
                </c:pt>
              </c:strCache>
            </c:strRef>
          </c:cat>
          <c:val>
            <c:numRef>
              <c:f>'Datapack charts'!$C$4:$C$7</c:f>
              <c:numCache>
                <c:formatCode>0</c:formatCode>
                <c:ptCount val="4"/>
                <c:pt idx="0">
                  <c:v>56.725146198830409</c:v>
                </c:pt>
                <c:pt idx="1">
                  <c:v>56.725146198830409</c:v>
                </c:pt>
                <c:pt idx="2">
                  <c:v>57.309941520467831</c:v>
                </c:pt>
                <c:pt idx="3">
                  <c:v>57.894736842105267</c:v>
                </c:pt>
              </c:numCache>
            </c:numRef>
          </c:val>
        </c:ser>
        <c:ser>
          <c:idx val="3"/>
          <c:order val="2"/>
          <c:tx>
            <c:strRef>
              <c:f>'Datapack charts'!$D$3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charts'!$A$4:$A$7</c:f>
              <c:strCache>
                <c:ptCount val="4"/>
                <c:pt idx="0">
                  <c:v>Overall effectiveness (171)</c:v>
                </c:pt>
                <c:pt idx="1">
                  <c:v>How good are outcomes for users? (171)</c:v>
                </c:pt>
                <c:pt idx="2">
                  <c:v>How good is the provision? (171)</c:v>
                </c:pt>
                <c:pt idx="3">
                  <c:v>How effective are the leadership and management? (171)</c:v>
                </c:pt>
              </c:strCache>
            </c:strRef>
          </c:cat>
          <c:val>
            <c:numRef>
              <c:f>'Datapack charts'!$D$4:$D$7</c:f>
              <c:numCache>
                <c:formatCode>0</c:formatCode>
                <c:ptCount val="4"/>
                <c:pt idx="0">
                  <c:v>27.485380116959064</c:v>
                </c:pt>
                <c:pt idx="1">
                  <c:v>28.07017543859649</c:v>
                </c:pt>
                <c:pt idx="2">
                  <c:v>25.730994152046783</c:v>
                </c:pt>
                <c:pt idx="3">
                  <c:v>26.900584795321635</c:v>
                </c:pt>
              </c:numCache>
            </c:numRef>
          </c:val>
        </c:ser>
        <c:ser>
          <c:idx val="4"/>
          <c:order val="3"/>
          <c:tx>
            <c:strRef>
              <c:f>'Datapack charts'!$E$3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charts'!$A$4:$A$7</c:f>
              <c:strCache>
                <c:ptCount val="4"/>
                <c:pt idx="0">
                  <c:v>Overall effectiveness (171)</c:v>
                </c:pt>
                <c:pt idx="1">
                  <c:v>How good are outcomes for users? (171)</c:v>
                </c:pt>
                <c:pt idx="2">
                  <c:v>How good is the provision? (171)</c:v>
                </c:pt>
                <c:pt idx="3">
                  <c:v>How effective are the leadership and management? (171)</c:v>
                </c:pt>
              </c:strCache>
            </c:strRef>
          </c:cat>
          <c:val>
            <c:numRef>
              <c:f>'Datapack charts'!$E$4:$E$7</c:f>
              <c:numCache>
                <c:formatCode>0</c:formatCode>
                <c:ptCount val="4"/>
                <c:pt idx="0">
                  <c:v>4.0935672514619883</c:v>
                </c:pt>
                <c:pt idx="1">
                  <c:v>3.5087719298245612</c:v>
                </c:pt>
                <c:pt idx="2">
                  <c:v>2.9239766081871341</c:v>
                </c:pt>
                <c:pt idx="3">
                  <c:v>3.5087719298245612</c:v>
                </c:pt>
              </c:numCache>
            </c:numRef>
          </c:val>
        </c:ser>
        <c:gapWidth val="50"/>
        <c:overlap val="100"/>
        <c:axId val="55787520"/>
        <c:axId val="55789056"/>
      </c:barChart>
      <c:catAx>
        <c:axId val="5578752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789056"/>
        <c:crosses val="autoZero"/>
        <c:auto val="1"/>
        <c:lblAlgn val="ctr"/>
        <c:lblOffset val="100"/>
        <c:tickLblSkip val="1"/>
        <c:tickMarkSkip val="1"/>
      </c:catAx>
      <c:valAx>
        <c:axId val="55789056"/>
        <c:scaling>
          <c:orientation val="minMax"/>
        </c:scaling>
        <c:delete val="1"/>
        <c:axPos val="t"/>
        <c:numFmt formatCode="0%" sourceLinked="1"/>
        <c:tickLblPos val="none"/>
        <c:crossAx val="55787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'Datapack charts'!$B$24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Oct 2012 - 31 Dec 2012 (171)</c:v>
                </c:pt>
                <c:pt idx="1">
                  <c:v>1 Jul 2012 - 30 Sep 2012 (111)</c:v>
                </c:pt>
                <c:pt idx="2">
                  <c:v>1 Apr 2012 - 30 Jun 2012 (151)</c:v>
                </c:pt>
                <c:pt idx="3">
                  <c:v>1 Jan 2012 - 31 Mar 2012 (234)</c:v>
                </c:pt>
                <c:pt idx="4">
                  <c:v>1 Oct 2011 - 31 Dec 2011 (205)</c:v>
                </c:pt>
                <c:pt idx="5">
                  <c:v>1 Jul 2011 - 30 Sep 2011 (158)</c:v>
                </c:pt>
              </c:strCache>
            </c:strRef>
          </c:cat>
          <c:val>
            <c:numRef>
              <c:f>'Datapack charts'!$B$25:$B$30</c:f>
              <c:numCache>
                <c:formatCode>0</c:formatCode>
                <c:ptCount val="6"/>
                <c:pt idx="0">
                  <c:v>11.695906432748536</c:v>
                </c:pt>
                <c:pt idx="1">
                  <c:v>9.0090090090090094</c:v>
                </c:pt>
                <c:pt idx="2">
                  <c:v>15.231788079470199</c:v>
                </c:pt>
                <c:pt idx="3">
                  <c:v>9.8290598290598297</c:v>
                </c:pt>
                <c:pt idx="4">
                  <c:v>12.682926829268293</c:v>
                </c:pt>
                <c:pt idx="5">
                  <c:v>13.291139240506327</c:v>
                </c:pt>
              </c:numCache>
            </c:numRef>
          </c:val>
        </c:ser>
        <c:ser>
          <c:idx val="1"/>
          <c:order val="1"/>
          <c:tx>
            <c:strRef>
              <c:f>'Datapack charts'!$C$24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Oct 2012 - 31 Dec 2012 (171)</c:v>
                </c:pt>
                <c:pt idx="1">
                  <c:v>1 Jul 2012 - 30 Sep 2012 (111)</c:v>
                </c:pt>
                <c:pt idx="2">
                  <c:v>1 Apr 2012 - 30 Jun 2012 (151)</c:v>
                </c:pt>
                <c:pt idx="3">
                  <c:v>1 Jan 2012 - 31 Mar 2012 (234)</c:v>
                </c:pt>
                <c:pt idx="4">
                  <c:v>1 Oct 2011 - 31 Dec 2011 (205)</c:v>
                </c:pt>
                <c:pt idx="5">
                  <c:v>1 Jul 2011 - 30 Sep 2011 (158)</c:v>
                </c:pt>
              </c:strCache>
            </c:strRef>
          </c:cat>
          <c:val>
            <c:numRef>
              <c:f>'Datapack charts'!$C$25:$C$30</c:f>
              <c:numCache>
                <c:formatCode>0</c:formatCode>
                <c:ptCount val="6"/>
                <c:pt idx="0">
                  <c:v>56.725146198830409</c:v>
                </c:pt>
                <c:pt idx="1">
                  <c:v>53.153153153153156</c:v>
                </c:pt>
                <c:pt idx="2">
                  <c:v>54.966887417218544</c:v>
                </c:pt>
                <c:pt idx="3">
                  <c:v>55.555555555555557</c:v>
                </c:pt>
                <c:pt idx="4">
                  <c:v>53.170731707317074</c:v>
                </c:pt>
                <c:pt idx="5">
                  <c:v>51.265822784810119</c:v>
                </c:pt>
              </c:numCache>
            </c:numRef>
          </c:val>
        </c:ser>
        <c:ser>
          <c:idx val="2"/>
          <c:order val="2"/>
          <c:tx>
            <c:strRef>
              <c:f>'Datapack charts'!$D$24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Oct 2012 - 31 Dec 2012 (171)</c:v>
                </c:pt>
                <c:pt idx="1">
                  <c:v>1 Jul 2012 - 30 Sep 2012 (111)</c:v>
                </c:pt>
                <c:pt idx="2">
                  <c:v>1 Apr 2012 - 30 Jun 2012 (151)</c:v>
                </c:pt>
                <c:pt idx="3">
                  <c:v>1 Jan 2012 - 31 Mar 2012 (234)</c:v>
                </c:pt>
                <c:pt idx="4">
                  <c:v>1 Oct 2011 - 31 Dec 2011 (205)</c:v>
                </c:pt>
                <c:pt idx="5">
                  <c:v>1 Jul 2011 - 30 Sep 2011 (158)</c:v>
                </c:pt>
              </c:strCache>
            </c:strRef>
          </c:cat>
          <c:val>
            <c:numRef>
              <c:f>'Datapack charts'!$D$25:$D$30</c:f>
              <c:numCache>
                <c:formatCode>0</c:formatCode>
                <c:ptCount val="6"/>
                <c:pt idx="0">
                  <c:v>27.485380116959064</c:v>
                </c:pt>
                <c:pt idx="1">
                  <c:v>34.234234234234236</c:v>
                </c:pt>
                <c:pt idx="2">
                  <c:v>27.152317880794701</c:v>
                </c:pt>
                <c:pt idx="3">
                  <c:v>32.478632478632477</c:v>
                </c:pt>
                <c:pt idx="4">
                  <c:v>31.219512195121951</c:v>
                </c:pt>
                <c:pt idx="5">
                  <c:v>32.911392405063289</c:v>
                </c:pt>
              </c:numCache>
            </c:numRef>
          </c:val>
        </c:ser>
        <c:ser>
          <c:idx val="3"/>
          <c:order val="3"/>
          <c:tx>
            <c:strRef>
              <c:f>'Datapack charts'!$E$24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'Datapack charts'!$A$25:$A$30</c:f>
              <c:strCache>
                <c:ptCount val="6"/>
                <c:pt idx="0">
                  <c:v>1 Oct 2012 - 31 Dec 2012 (171)</c:v>
                </c:pt>
                <c:pt idx="1">
                  <c:v>1 Jul 2012 - 30 Sep 2012 (111)</c:v>
                </c:pt>
                <c:pt idx="2">
                  <c:v>1 Apr 2012 - 30 Jun 2012 (151)</c:v>
                </c:pt>
                <c:pt idx="3">
                  <c:v>1 Jan 2012 - 31 Mar 2012 (234)</c:v>
                </c:pt>
                <c:pt idx="4">
                  <c:v>1 Oct 2011 - 31 Dec 2011 (205)</c:v>
                </c:pt>
                <c:pt idx="5">
                  <c:v>1 Jul 2011 - 30 Sep 2011 (158)</c:v>
                </c:pt>
              </c:strCache>
            </c:strRef>
          </c:cat>
          <c:val>
            <c:numRef>
              <c:f>'Datapack charts'!$E$25:$E$30</c:f>
              <c:numCache>
                <c:formatCode>0</c:formatCode>
                <c:ptCount val="6"/>
                <c:pt idx="0">
                  <c:v>4.0935672514619883</c:v>
                </c:pt>
                <c:pt idx="1">
                  <c:v>4.0935672514619883</c:v>
                </c:pt>
                <c:pt idx="2">
                  <c:v>2.6490066225165565</c:v>
                </c:pt>
                <c:pt idx="3">
                  <c:v>2.1367521367521367</c:v>
                </c:pt>
                <c:pt idx="4">
                  <c:v>2.9268292682926833</c:v>
                </c:pt>
                <c:pt idx="5">
                  <c:v>2.5316455696202533</c:v>
                </c:pt>
              </c:numCache>
            </c:numRef>
          </c:val>
        </c:ser>
        <c:gapWidth val="70"/>
        <c:overlap val="100"/>
        <c:axId val="55821440"/>
        <c:axId val="55822976"/>
      </c:barChart>
      <c:catAx>
        <c:axId val="55821440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5822976"/>
        <c:crosses val="autoZero"/>
        <c:auto val="1"/>
        <c:lblAlgn val="ctr"/>
        <c:lblOffset val="100"/>
      </c:catAx>
      <c:valAx>
        <c:axId val="55822976"/>
        <c:scaling>
          <c:orientation val="minMax"/>
        </c:scaling>
        <c:delete val="1"/>
        <c:axPos val="t"/>
        <c:numFmt formatCode="0%" sourceLinked="1"/>
        <c:tickLblPos val="none"/>
        <c:crossAx val="5582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731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49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1:N36"/>
  <sheetViews>
    <sheetView tabSelected="1" workbookViewId="0"/>
  </sheetViews>
  <sheetFormatPr defaultRowHeight="12.75"/>
  <cols>
    <col min="1" max="1" width="2.85546875" style="121" customWidth="1"/>
    <col min="2" max="2" width="41.42578125" style="121" customWidth="1"/>
    <col min="3" max="3" width="72.85546875" style="121" customWidth="1"/>
    <col min="4" max="16384" width="9.140625" style="121"/>
  </cols>
  <sheetData>
    <row r="1" spans="2:3">
      <c r="B1" s="120"/>
      <c r="C1" s="120"/>
    </row>
    <row r="2" spans="2:3">
      <c r="B2" s="122"/>
      <c r="C2" s="123"/>
    </row>
    <row r="3" spans="2:3" ht="24.75" customHeight="1">
      <c r="B3" s="122"/>
      <c r="C3" s="123"/>
    </row>
    <row r="4" spans="2:3" ht="24.75" customHeight="1">
      <c r="B4" s="122"/>
      <c r="C4" s="123"/>
    </row>
    <row r="5" spans="2:3" ht="24.75" customHeight="1">
      <c r="B5" s="124"/>
      <c r="C5" s="125"/>
    </row>
    <row r="6" spans="2:3" ht="61.5" customHeight="1">
      <c r="B6" s="216" t="s">
        <v>165</v>
      </c>
      <c r="C6" s="216"/>
    </row>
    <row r="7" spans="2:3" ht="30" customHeight="1">
      <c r="B7" s="126" t="s">
        <v>166</v>
      </c>
      <c r="C7" s="77" t="s">
        <v>221</v>
      </c>
    </row>
    <row r="8" spans="2:3" ht="30" customHeight="1">
      <c r="B8" s="126" t="s">
        <v>167</v>
      </c>
      <c r="C8" s="77" t="s">
        <v>222</v>
      </c>
    </row>
    <row r="9" spans="2:3" ht="30" customHeight="1">
      <c r="B9" s="126" t="s">
        <v>168</v>
      </c>
      <c r="C9" s="127" t="s">
        <v>279</v>
      </c>
    </row>
    <row r="10" spans="2:3" ht="30" customHeight="1">
      <c r="B10" s="126" t="s">
        <v>169</v>
      </c>
      <c r="C10" s="126" t="s">
        <v>218</v>
      </c>
    </row>
    <row r="11" spans="2:3" ht="30" customHeight="1">
      <c r="B11" s="126" t="s">
        <v>170</v>
      </c>
      <c r="C11" s="126" t="s">
        <v>266</v>
      </c>
    </row>
    <row r="12" spans="2:3" ht="30" customHeight="1">
      <c r="B12" s="126" t="s">
        <v>171</v>
      </c>
      <c r="C12" s="126" t="s">
        <v>219</v>
      </c>
    </row>
    <row r="13" spans="2:3" ht="23.25" customHeight="1">
      <c r="B13" s="217" t="s">
        <v>172</v>
      </c>
      <c r="C13" s="218" t="s">
        <v>223</v>
      </c>
    </row>
    <row r="14" spans="2:3" ht="23.25" customHeight="1">
      <c r="B14" s="217"/>
      <c r="C14" s="218"/>
    </row>
    <row r="15" spans="2:3" ht="23.25" customHeight="1">
      <c r="B15" s="217"/>
      <c r="C15" s="218"/>
    </row>
    <row r="16" spans="2:3" ht="23.25" customHeight="1">
      <c r="B16" s="217"/>
      <c r="C16" s="218"/>
    </row>
    <row r="17" spans="2:14" ht="30" customHeight="1">
      <c r="B17" s="128" t="s">
        <v>173</v>
      </c>
      <c r="C17" s="128" t="s">
        <v>254</v>
      </c>
    </row>
    <row r="18" spans="2:14" ht="30" customHeight="1">
      <c r="B18" s="128" t="s">
        <v>174</v>
      </c>
      <c r="C18" s="128" t="s">
        <v>267</v>
      </c>
    </row>
    <row r="19" spans="2:14" ht="30" customHeight="1">
      <c r="B19" s="128" t="s">
        <v>175</v>
      </c>
      <c r="C19" s="78" t="s">
        <v>224</v>
      </c>
    </row>
    <row r="20" spans="2:14" ht="30" customHeight="1">
      <c r="B20" s="128" t="s">
        <v>176</v>
      </c>
      <c r="C20" s="78" t="s">
        <v>225</v>
      </c>
    </row>
    <row r="21" spans="2:14" ht="42.75" customHeight="1">
      <c r="B21" s="128" t="s">
        <v>177</v>
      </c>
      <c r="C21" s="6" t="s">
        <v>227</v>
      </c>
    </row>
    <row r="22" spans="2:14" ht="30" customHeight="1">
      <c r="B22" s="128" t="s">
        <v>178</v>
      </c>
      <c r="C22" s="128" t="s">
        <v>226</v>
      </c>
    </row>
    <row r="23" spans="2:14" ht="30" customHeight="1">
      <c r="B23" s="128" t="s">
        <v>179</v>
      </c>
      <c r="C23" s="128" t="s">
        <v>220</v>
      </c>
    </row>
    <row r="24" spans="2:14">
      <c r="B24" s="122"/>
      <c r="C24" s="123"/>
    </row>
    <row r="25" spans="2:14">
      <c r="B25" s="129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</row>
    <row r="26" spans="2:14" ht="15">
      <c r="B26" s="133" t="s">
        <v>94</v>
      </c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2"/>
    </row>
    <row r="27" spans="2:14" ht="15">
      <c r="B27" s="136"/>
      <c r="C27" s="137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2"/>
    </row>
    <row r="28" spans="2:14" ht="30.75" customHeight="1">
      <c r="B28" s="219" t="s">
        <v>49</v>
      </c>
      <c r="C28" s="220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2"/>
    </row>
    <row r="29" spans="2:14" ht="15">
      <c r="B29" s="139" t="s">
        <v>96</v>
      </c>
      <c r="C29" s="140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2"/>
    </row>
    <row r="30" spans="2:14" ht="15">
      <c r="B30" s="141" t="s">
        <v>95</v>
      </c>
      <c r="C30" s="142"/>
      <c r="D30" s="143"/>
      <c r="E30" s="143"/>
      <c r="F30" s="143"/>
      <c r="G30" s="143"/>
      <c r="H30" s="143"/>
      <c r="I30" s="143"/>
      <c r="J30" s="135"/>
      <c r="K30" s="135"/>
      <c r="L30" s="135"/>
      <c r="M30" s="135"/>
      <c r="N30" s="132"/>
    </row>
    <row r="31" spans="2:14" ht="15">
      <c r="B31" s="136" t="s">
        <v>46</v>
      </c>
      <c r="C31" s="134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2"/>
    </row>
    <row r="32" spans="2:14" ht="15">
      <c r="B32" s="136" t="s">
        <v>47</v>
      </c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2"/>
    </row>
    <row r="33" spans="2:14" ht="15">
      <c r="B33" s="141" t="s">
        <v>48</v>
      </c>
      <c r="C33" s="142"/>
      <c r="D33" s="143"/>
      <c r="E33" s="143"/>
      <c r="F33" s="135"/>
      <c r="G33" s="135"/>
      <c r="H33" s="135"/>
      <c r="I33" s="135"/>
      <c r="J33" s="135"/>
      <c r="K33" s="135"/>
      <c r="L33" s="135"/>
      <c r="M33" s="135"/>
      <c r="N33" s="132"/>
    </row>
    <row r="34" spans="2:14">
      <c r="B34" s="144"/>
      <c r="C34" s="145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2:14"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2:14"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</sheetData>
  <sheetProtection sheet="1"/>
  <mergeCells count="4">
    <mergeCell ref="B6:C6"/>
    <mergeCell ref="B13:B16"/>
    <mergeCell ref="C13:C16"/>
    <mergeCell ref="B28:C28"/>
  </mergeCells>
  <phoneticPr fontId="15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pageSetup paperSize="9" orientation="portrait" r:id="rId7"/>
  <headerFooter alignWithMargins="0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T182"/>
  <sheetViews>
    <sheetView workbookViewId="0"/>
  </sheetViews>
  <sheetFormatPr defaultRowHeight="12.75"/>
  <cols>
    <col min="1" max="1" width="3" style="121" customWidth="1"/>
    <col min="2" max="4" width="8.28515625" style="121" customWidth="1"/>
    <col min="5" max="5" width="1.5703125" style="121" customWidth="1"/>
    <col min="6" max="6" width="11.7109375" style="121" customWidth="1"/>
    <col min="7" max="9" width="10.5703125" style="121" customWidth="1"/>
    <col min="10" max="10" width="10.85546875" style="121" customWidth="1"/>
    <col min="11" max="14" width="10.5703125" style="121" customWidth="1"/>
    <col min="15" max="16384" width="9.140625" style="121"/>
  </cols>
  <sheetData>
    <row r="1" spans="2:20">
      <c r="B1" s="165"/>
    </row>
    <row r="2" spans="2:20" ht="14.25" customHeight="1">
      <c r="B2" s="261" t="s">
        <v>275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2:20" ht="12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20" ht="15" customHeight="1">
      <c r="B4" s="210"/>
      <c r="C4" s="19"/>
      <c r="D4" s="19"/>
      <c r="E4" s="19"/>
      <c r="F4" s="263" t="s">
        <v>211</v>
      </c>
      <c r="G4" s="235" t="s">
        <v>277</v>
      </c>
      <c r="H4" s="262"/>
      <c r="I4" s="262"/>
      <c r="J4" s="262"/>
      <c r="K4" s="235" t="s">
        <v>278</v>
      </c>
      <c r="L4" s="262"/>
      <c r="M4" s="262"/>
      <c r="N4" s="262"/>
    </row>
    <row r="5" spans="2:20" ht="21.75" customHeight="1">
      <c r="E5" s="187"/>
      <c r="F5" s="264"/>
      <c r="G5" s="206" t="s">
        <v>190</v>
      </c>
      <c r="H5" s="206" t="s">
        <v>191</v>
      </c>
      <c r="I5" s="206" t="s">
        <v>192</v>
      </c>
      <c r="J5" s="206" t="s">
        <v>193</v>
      </c>
      <c r="K5" s="206" t="s">
        <v>190</v>
      </c>
      <c r="L5" s="206" t="s">
        <v>191</v>
      </c>
      <c r="M5" s="206" t="s">
        <v>192</v>
      </c>
      <c r="N5" s="206" t="s">
        <v>193</v>
      </c>
    </row>
    <row r="6" spans="2:20">
      <c r="B6" s="49"/>
      <c r="C6" s="18"/>
      <c r="D6" s="18"/>
      <c r="E6" s="18"/>
      <c r="F6" s="18"/>
      <c r="G6" s="18"/>
      <c r="H6" s="18"/>
      <c r="I6" s="18"/>
      <c r="J6" s="119"/>
      <c r="K6" s="18"/>
      <c r="L6" s="18"/>
      <c r="M6" s="18"/>
      <c r="N6" s="19"/>
    </row>
    <row r="7" spans="2:20">
      <c r="B7" s="255" t="s">
        <v>118</v>
      </c>
      <c r="C7" s="255"/>
      <c r="D7" s="255"/>
      <c r="E7" s="17"/>
      <c r="F7" s="115">
        <f>SUM(F9+F23+F48+F65+F76+F92+F105+F140+F161)</f>
        <v>1662</v>
      </c>
      <c r="G7" s="17">
        <f>SUM(G9+G23+G48+G65+G76+G92+G105+G140+G161)</f>
        <v>214</v>
      </c>
      <c r="H7" s="17">
        <f>SUM(H9+H23+H48+H65+H76+H92+H105+H140+H161)</f>
        <v>940</v>
      </c>
      <c r="I7" s="17">
        <f>SUM(I9+I23+I48+I65+I76+I92+I105+I140+I161)</f>
        <v>485</v>
      </c>
      <c r="J7" s="118">
        <f>SUM(J9+J23+J48+J65+J76+J92+J105+J140+J161)</f>
        <v>23</v>
      </c>
      <c r="K7" s="17">
        <f>SUM(G7/F7*100)</f>
        <v>12.876052948255115</v>
      </c>
      <c r="L7" s="17">
        <f>SUM(H7/F7*100)</f>
        <v>56.55836341756919</v>
      </c>
      <c r="M7" s="17">
        <f>SUM(I7/F7*100)</f>
        <v>29.181708784596871</v>
      </c>
      <c r="N7" s="17">
        <f>SUM(J7/F7*100)</f>
        <v>1.3838748495788207</v>
      </c>
      <c r="O7" s="211"/>
    </row>
    <row r="8" spans="2:20">
      <c r="B8" s="49"/>
      <c r="C8" s="21"/>
      <c r="D8" s="21"/>
      <c r="E8" s="19"/>
      <c r="F8" s="19"/>
      <c r="G8" s="19"/>
      <c r="H8" s="19"/>
      <c r="I8" s="19"/>
      <c r="J8" s="119"/>
      <c r="K8" s="17"/>
      <c r="L8" s="19"/>
      <c r="M8" s="19"/>
      <c r="N8" s="19"/>
    </row>
    <row r="9" spans="2:20">
      <c r="B9" s="255" t="s">
        <v>119</v>
      </c>
      <c r="C9" s="255"/>
      <c r="D9" s="255"/>
      <c r="E9" s="17"/>
      <c r="F9" s="17">
        <f>SUM(F10:F21)</f>
        <v>110</v>
      </c>
      <c r="G9" s="17">
        <f>SUM(G10:G21)</f>
        <v>13</v>
      </c>
      <c r="H9" s="17">
        <f>SUM(H10:H21)</f>
        <v>74</v>
      </c>
      <c r="I9" s="17">
        <f>SUM(I10:I21)</f>
        <v>19</v>
      </c>
      <c r="J9" s="17">
        <f>SUM(J10:J21)</f>
        <v>4</v>
      </c>
      <c r="K9" s="17">
        <f t="shared" ref="K9:K21" si="0">SUM(G9/F9*100)</f>
        <v>11.818181818181818</v>
      </c>
      <c r="L9" s="17">
        <f t="shared" ref="L9:L21" si="1">SUM(H9/F9*100)</f>
        <v>67.272727272727266</v>
      </c>
      <c r="M9" s="17">
        <f t="shared" ref="M9:M21" si="2">SUM(I9/F9*100)</f>
        <v>17.272727272727273</v>
      </c>
      <c r="N9" s="17">
        <f t="shared" ref="N9:N21" si="3">SUM(J9/F9*100)</f>
        <v>3.6363636363636362</v>
      </c>
    </row>
    <row r="10" spans="2:20">
      <c r="B10" s="240" t="s">
        <v>154</v>
      </c>
      <c r="C10" s="240"/>
      <c r="D10" s="240"/>
      <c r="E10" s="19"/>
      <c r="F10" s="20">
        <v>3</v>
      </c>
      <c r="G10" s="212">
        <v>0</v>
      </c>
      <c r="H10" s="212">
        <v>2</v>
      </c>
      <c r="I10" s="212">
        <v>1</v>
      </c>
      <c r="J10" s="212">
        <v>0</v>
      </c>
      <c r="K10" s="20">
        <f t="shared" si="0"/>
        <v>0</v>
      </c>
      <c r="L10" s="20">
        <f t="shared" si="1"/>
        <v>66.666666666666657</v>
      </c>
      <c r="M10" s="20">
        <f t="shared" si="2"/>
        <v>33.333333333333329</v>
      </c>
      <c r="N10" s="20">
        <f t="shared" si="3"/>
        <v>0</v>
      </c>
      <c r="P10" s="212"/>
      <c r="Q10" s="212"/>
      <c r="R10" s="212"/>
      <c r="S10" s="212"/>
      <c r="T10" s="212"/>
    </row>
    <row r="11" spans="2:20">
      <c r="B11" s="240" t="s">
        <v>1</v>
      </c>
      <c r="C11" s="240"/>
      <c r="D11" s="240"/>
      <c r="E11" s="19"/>
      <c r="F11" s="20">
        <v>29</v>
      </c>
      <c r="G11" s="212">
        <v>0</v>
      </c>
      <c r="H11" s="212">
        <v>13</v>
      </c>
      <c r="I11" s="212">
        <v>12</v>
      </c>
      <c r="J11" s="212">
        <v>4</v>
      </c>
      <c r="K11" s="20">
        <f t="shared" si="0"/>
        <v>0</v>
      </c>
      <c r="L11" s="20">
        <f t="shared" si="1"/>
        <v>44.827586206896555</v>
      </c>
      <c r="M11" s="20">
        <f t="shared" si="2"/>
        <v>41.379310344827587</v>
      </c>
      <c r="N11" s="20">
        <f t="shared" si="3"/>
        <v>13.793103448275861</v>
      </c>
      <c r="P11" s="212"/>
      <c r="Q11" s="212"/>
      <c r="R11" s="212"/>
      <c r="S11" s="212"/>
      <c r="T11" s="212"/>
    </row>
    <row r="12" spans="2:20">
      <c r="B12" s="240" t="s">
        <v>62</v>
      </c>
      <c r="C12" s="240"/>
      <c r="D12" s="240"/>
      <c r="E12" s="19"/>
      <c r="F12" s="20">
        <v>4</v>
      </c>
      <c r="G12" s="212">
        <v>0</v>
      </c>
      <c r="H12" s="212">
        <v>3</v>
      </c>
      <c r="I12" s="212">
        <v>1</v>
      </c>
      <c r="J12" s="212">
        <v>0</v>
      </c>
      <c r="K12" s="20">
        <f t="shared" si="0"/>
        <v>0</v>
      </c>
      <c r="L12" s="20">
        <f t="shared" si="1"/>
        <v>75</v>
      </c>
      <c r="M12" s="20">
        <f t="shared" si="2"/>
        <v>25</v>
      </c>
      <c r="N12" s="20">
        <f t="shared" si="3"/>
        <v>0</v>
      </c>
      <c r="P12" s="212"/>
      <c r="Q12" s="212"/>
      <c r="R12" s="212"/>
      <c r="S12" s="212"/>
      <c r="T12" s="212"/>
    </row>
    <row r="13" spans="2:20">
      <c r="B13" s="240" t="s">
        <v>137</v>
      </c>
      <c r="C13" s="240"/>
      <c r="D13" s="240"/>
      <c r="E13" s="19"/>
      <c r="F13" s="20">
        <v>4</v>
      </c>
      <c r="G13" s="212">
        <v>0</v>
      </c>
      <c r="H13" s="212">
        <v>3</v>
      </c>
      <c r="I13" s="212">
        <v>1</v>
      </c>
      <c r="J13" s="212">
        <v>0</v>
      </c>
      <c r="K13" s="20">
        <f t="shared" si="0"/>
        <v>0</v>
      </c>
      <c r="L13" s="20">
        <f t="shared" si="1"/>
        <v>75</v>
      </c>
      <c r="M13" s="20">
        <f t="shared" si="2"/>
        <v>25</v>
      </c>
      <c r="N13" s="20">
        <f t="shared" si="3"/>
        <v>0</v>
      </c>
      <c r="P13" s="212"/>
      <c r="Q13" s="212"/>
      <c r="R13" s="212"/>
      <c r="S13" s="212"/>
      <c r="T13" s="212"/>
    </row>
    <row r="14" spans="2:20">
      <c r="B14" s="240" t="s">
        <v>139</v>
      </c>
      <c r="C14" s="240"/>
      <c r="D14" s="240"/>
      <c r="E14" s="19"/>
      <c r="F14" s="20">
        <v>8</v>
      </c>
      <c r="G14" s="212">
        <v>0</v>
      </c>
      <c r="H14" s="212">
        <v>8</v>
      </c>
      <c r="I14" s="212">
        <v>0</v>
      </c>
      <c r="J14" s="212">
        <v>0</v>
      </c>
      <c r="K14" s="20">
        <f t="shared" si="0"/>
        <v>0</v>
      </c>
      <c r="L14" s="20">
        <f t="shared" si="1"/>
        <v>100</v>
      </c>
      <c r="M14" s="20">
        <f t="shared" si="2"/>
        <v>0</v>
      </c>
      <c r="N14" s="20">
        <f t="shared" si="3"/>
        <v>0</v>
      </c>
      <c r="P14" s="212"/>
      <c r="Q14" s="212"/>
      <c r="R14" s="212"/>
      <c r="S14" s="212"/>
      <c r="T14" s="212"/>
    </row>
    <row r="15" spans="2:20">
      <c r="B15" s="240" t="s">
        <v>111</v>
      </c>
      <c r="C15" s="240"/>
      <c r="D15" s="240"/>
      <c r="E15" s="19"/>
      <c r="F15" s="20">
        <v>10</v>
      </c>
      <c r="G15" s="212">
        <v>2</v>
      </c>
      <c r="H15" s="212">
        <v>8</v>
      </c>
      <c r="I15" s="212">
        <v>0</v>
      </c>
      <c r="J15" s="212">
        <v>0</v>
      </c>
      <c r="K15" s="20">
        <f t="shared" si="0"/>
        <v>20</v>
      </c>
      <c r="L15" s="20">
        <f t="shared" si="1"/>
        <v>80</v>
      </c>
      <c r="M15" s="20">
        <f t="shared" si="2"/>
        <v>0</v>
      </c>
      <c r="N15" s="20">
        <f t="shared" si="3"/>
        <v>0</v>
      </c>
      <c r="P15" s="212"/>
      <c r="Q15" s="212"/>
      <c r="R15" s="212"/>
      <c r="S15" s="212"/>
      <c r="T15" s="212"/>
    </row>
    <row r="16" spans="2:20">
      <c r="B16" s="240" t="s">
        <v>121</v>
      </c>
      <c r="C16" s="240"/>
      <c r="D16" s="240"/>
      <c r="E16" s="19"/>
      <c r="F16" s="20">
        <v>11</v>
      </c>
      <c r="G16" s="212">
        <v>7</v>
      </c>
      <c r="H16" s="212">
        <v>4</v>
      </c>
      <c r="I16" s="212">
        <v>0</v>
      </c>
      <c r="J16" s="212">
        <v>0</v>
      </c>
      <c r="K16" s="20">
        <f t="shared" si="0"/>
        <v>63.636363636363633</v>
      </c>
      <c r="L16" s="20">
        <f t="shared" si="1"/>
        <v>36.363636363636367</v>
      </c>
      <c r="M16" s="20">
        <f t="shared" si="2"/>
        <v>0</v>
      </c>
      <c r="N16" s="20">
        <f t="shared" si="3"/>
        <v>0</v>
      </c>
      <c r="P16" s="212"/>
      <c r="Q16" s="212"/>
      <c r="R16" s="212"/>
      <c r="S16" s="212"/>
      <c r="T16" s="212"/>
    </row>
    <row r="17" spans="2:20">
      <c r="B17" s="240" t="s">
        <v>109</v>
      </c>
      <c r="C17" s="240"/>
      <c r="D17" s="240"/>
      <c r="E17" s="19"/>
      <c r="F17" s="20">
        <v>12</v>
      </c>
      <c r="G17" s="212">
        <v>2</v>
      </c>
      <c r="H17" s="212">
        <v>9</v>
      </c>
      <c r="I17" s="212">
        <v>1</v>
      </c>
      <c r="J17" s="212">
        <v>0</v>
      </c>
      <c r="K17" s="20">
        <f t="shared" si="0"/>
        <v>16.666666666666664</v>
      </c>
      <c r="L17" s="20">
        <f t="shared" si="1"/>
        <v>75</v>
      </c>
      <c r="M17" s="20">
        <f t="shared" si="2"/>
        <v>8.3333333333333321</v>
      </c>
      <c r="N17" s="20">
        <f t="shared" si="3"/>
        <v>0</v>
      </c>
      <c r="P17" s="212"/>
      <c r="Q17" s="212"/>
      <c r="R17" s="212"/>
      <c r="S17" s="212"/>
      <c r="T17" s="212"/>
    </row>
    <row r="18" spans="2:20">
      <c r="B18" s="240" t="s">
        <v>140</v>
      </c>
      <c r="C18" s="240"/>
      <c r="D18" s="240"/>
      <c r="E18" s="19"/>
      <c r="F18" s="20">
        <v>3</v>
      </c>
      <c r="G18" s="212">
        <v>1</v>
      </c>
      <c r="H18" s="212">
        <v>2</v>
      </c>
      <c r="I18" s="212">
        <v>0</v>
      </c>
      <c r="J18" s="212">
        <v>0</v>
      </c>
      <c r="K18" s="20">
        <f t="shared" si="0"/>
        <v>33.333333333333329</v>
      </c>
      <c r="L18" s="20">
        <f t="shared" si="1"/>
        <v>66.666666666666657</v>
      </c>
      <c r="M18" s="20">
        <f t="shared" si="2"/>
        <v>0</v>
      </c>
      <c r="N18" s="20">
        <f t="shared" si="3"/>
        <v>0</v>
      </c>
      <c r="P18" s="212"/>
      <c r="Q18" s="212"/>
      <c r="R18" s="212"/>
      <c r="S18" s="212"/>
      <c r="T18" s="212"/>
    </row>
    <row r="19" spans="2:20">
      <c r="B19" s="240" t="s">
        <v>97</v>
      </c>
      <c r="C19" s="240"/>
      <c r="D19" s="240"/>
      <c r="E19" s="19"/>
      <c r="F19" s="20">
        <v>10</v>
      </c>
      <c r="G19" s="212">
        <v>1</v>
      </c>
      <c r="H19" s="212">
        <v>7</v>
      </c>
      <c r="I19" s="212">
        <v>2</v>
      </c>
      <c r="J19" s="212">
        <v>0</v>
      </c>
      <c r="K19" s="20">
        <f t="shared" si="0"/>
        <v>10</v>
      </c>
      <c r="L19" s="20">
        <f t="shared" si="1"/>
        <v>70</v>
      </c>
      <c r="M19" s="20">
        <f t="shared" si="2"/>
        <v>20</v>
      </c>
      <c r="N19" s="20">
        <f t="shared" si="3"/>
        <v>0</v>
      </c>
      <c r="P19" s="212"/>
      <c r="Q19" s="212"/>
      <c r="R19" s="212"/>
      <c r="S19" s="212"/>
      <c r="T19" s="212"/>
    </row>
    <row r="20" spans="2:20">
      <c r="B20" s="240" t="s">
        <v>138</v>
      </c>
      <c r="C20" s="240"/>
      <c r="D20" s="240"/>
      <c r="E20" s="19"/>
      <c r="F20" s="20">
        <v>5</v>
      </c>
      <c r="G20" s="212">
        <v>0</v>
      </c>
      <c r="H20" s="212">
        <v>4</v>
      </c>
      <c r="I20" s="212">
        <v>1</v>
      </c>
      <c r="J20" s="212">
        <v>0</v>
      </c>
      <c r="K20" s="20">
        <f t="shared" si="0"/>
        <v>0</v>
      </c>
      <c r="L20" s="20">
        <f t="shared" si="1"/>
        <v>80</v>
      </c>
      <c r="M20" s="20">
        <f t="shared" si="2"/>
        <v>20</v>
      </c>
      <c r="N20" s="20">
        <f t="shared" si="3"/>
        <v>0</v>
      </c>
      <c r="P20" s="212"/>
      <c r="Q20" s="212"/>
      <c r="R20" s="212"/>
      <c r="S20" s="212"/>
      <c r="T20" s="212"/>
    </row>
    <row r="21" spans="2:20">
      <c r="B21" s="240" t="s">
        <v>57</v>
      </c>
      <c r="C21" s="240"/>
      <c r="D21" s="240"/>
      <c r="E21" s="19"/>
      <c r="F21" s="20">
        <v>11</v>
      </c>
      <c r="G21" s="212">
        <v>0</v>
      </c>
      <c r="H21" s="212">
        <v>11</v>
      </c>
      <c r="I21" s="212">
        <v>0</v>
      </c>
      <c r="J21" s="212">
        <v>0</v>
      </c>
      <c r="K21" s="20">
        <f t="shared" si="0"/>
        <v>0</v>
      </c>
      <c r="L21" s="20">
        <f t="shared" si="1"/>
        <v>100</v>
      </c>
      <c r="M21" s="20">
        <f t="shared" si="2"/>
        <v>0</v>
      </c>
      <c r="N21" s="20">
        <f t="shared" si="3"/>
        <v>0</v>
      </c>
      <c r="P21" s="212"/>
      <c r="Q21" s="212"/>
      <c r="R21" s="212"/>
      <c r="S21" s="212"/>
      <c r="T21" s="212"/>
    </row>
    <row r="22" spans="2:20">
      <c r="B22" s="208"/>
      <c r="C22" s="22"/>
      <c r="D22" s="20"/>
      <c r="E22" s="20"/>
      <c r="F22" s="22"/>
      <c r="G22" s="212"/>
      <c r="H22" s="212"/>
      <c r="I22" s="212"/>
      <c r="J22" s="212"/>
      <c r="K22" s="20"/>
      <c r="L22" s="20"/>
      <c r="M22" s="20"/>
      <c r="N22" s="20"/>
      <c r="P22" s="212"/>
      <c r="Q22" s="212"/>
      <c r="R22" s="212"/>
      <c r="S22" s="212"/>
      <c r="T22" s="212"/>
    </row>
    <row r="23" spans="2:20">
      <c r="B23" s="255" t="s">
        <v>129</v>
      </c>
      <c r="C23" s="255"/>
      <c r="D23" s="255"/>
      <c r="E23" s="20"/>
      <c r="F23" s="213">
        <f>SUM(F24:F46)</f>
        <v>244</v>
      </c>
      <c r="G23" s="213">
        <f>SUM(G24:G46)</f>
        <v>35</v>
      </c>
      <c r="H23" s="213">
        <f>SUM(H24:H46)</f>
        <v>136</v>
      </c>
      <c r="I23" s="213">
        <f>SUM(I24:I46)</f>
        <v>72</v>
      </c>
      <c r="J23" s="213">
        <f>SUM(J24:J46)</f>
        <v>1</v>
      </c>
      <c r="K23" s="17">
        <f t="shared" ref="K23:K46" si="4">SUM(G23/F23*100)</f>
        <v>14.344262295081966</v>
      </c>
      <c r="L23" s="17">
        <f t="shared" ref="L23:L46" si="5">SUM(H23/F23*100)</f>
        <v>55.737704918032783</v>
      </c>
      <c r="M23" s="17">
        <f t="shared" ref="M23:M46" si="6">SUM(I23/F23*100)</f>
        <v>29.508196721311474</v>
      </c>
      <c r="N23" s="17">
        <f t="shared" ref="N23:N46" si="7">SUM(J23/F23*100)</f>
        <v>0.4098360655737705</v>
      </c>
      <c r="P23" s="212"/>
      <c r="Q23" s="212"/>
      <c r="R23" s="212"/>
      <c r="S23" s="212"/>
      <c r="T23" s="212"/>
    </row>
    <row r="24" spans="2:20">
      <c r="B24" s="256" t="s">
        <v>77</v>
      </c>
      <c r="C24" s="256"/>
      <c r="D24" s="256"/>
      <c r="E24" s="19"/>
      <c r="F24" s="20">
        <v>11</v>
      </c>
      <c r="G24" s="212">
        <v>0</v>
      </c>
      <c r="H24" s="212">
        <v>9</v>
      </c>
      <c r="I24" s="212">
        <v>2</v>
      </c>
      <c r="J24" s="212">
        <v>0</v>
      </c>
      <c r="K24" s="20">
        <f t="shared" si="4"/>
        <v>0</v>
      </c>
      <c r="L24" s="20">
        <f t="shared" si="5"/>
        <v>81.818181818181827</v>
      </c>
      <c r="M24" s="20">
        <f t="shared" si="6"/>
        <v>18.181818181818183</v>
      </c>
      <c r="N24" s="20">
        <f t="shared" si="7"/>
        <v>0</v>
      </c>
      <c r="P24" s="212"/>
      <c r="Q24" s="212"/>
      <c r="R24" s="212"/>
      <c r="S24" s="212"/>
      <c r="T24" s="212"/>
    </row>
    <row r="25" spans="2:20">
      <c r="B25" s="256" t="s">
        <v>6</v>
      </c>
      <c r="C25" s="256"/>
      <c r="D25" s="256"/>
      <c r="E25" s="19"/>
      <c r="F25" s="20">
        <v>10</v>
      </c>
      <c r="G25" s="212">
        <v>5</v>
      </c>
      <c r="H25" s="212">
        <v>5</v>
      </c>
      <c r="I25" s="212">
        <v>0</v>
      </c>
      <c r="J25" s="212">
        <v>0</v>
      </c>
      <c r="K25" s="20">
        <f t="shared" si="4"/>
        <v>50</v>
      </c>
      <c r="L25" s="20">
        <f t="shared" si="5"/>
        <v>50</v>
      </c>
      <c r="M25" s="20">
        <f t="shared" si="6"/>
        <v>0</v>
      </c>
      <c r="N25" s="20">
        <f t="shared" si="7"/>
        <v>0</v>
      </c>
      <c r="P25" s="212"/>
      <c r="Q25" s="212"/>
      <c r="R25" s="212"/>
      <c r="S25" s="212"/>
      <c r="T25" s="212"/>
    </row>
    <row r="26" spans="2:20">
      <c r="B26" s="256" t="s">
        <v>98</v>
      </c>
      <c r="C26" s="256"/>
      <c r="D26" s="256"/>
      <c r="E26" s="19"/>
      <c r="F26" s="20">
        <v>7</v>
      </c>
      <c r="G26" s="212">
        <v>0</v>
      </c>
      <c r="H26" s="212">
        <v>1</v>
      </c>
      <c r="I26" s="212">
        <v>6</v>
      </c>
      <c r="J26" s="212">
        <v>0</v>
      </c>
      <c r="K26" s="20">
        <f t="shared" si="4"/>
        <v>0</v>
      </c>
      <c r="L26" s="20">
        <f t="shared" si="5"/>
        <v>14.285714285714285</v>
      </c>
      <c r="M26" s="20">
        <f t="shared" si="6"/>
        <v>85.714285714285708</v>
      </c>
      <c r="N26" s="20">
        <f t="shared" si="7"/>
        <v>0</v>
      </c>
      <c r="P26" s="212"/>
      <c r="Q26" s="212"/>
      <c r="R26" s="212"/>
      <c r="S26" s="212"/>
      <c r="T26" s="212"/>
    </row>
    <row r="27" spans="2:20">
      <c r="B27" s="256" t="s">
        <v>7</v>
      </c>
      <c r="C27" s="256"/>
      <c r="D27" s="256"/>
      <c r="E27" s="19"/>
      <c r="F27" s="20">
        <v>11</v>
      </c>
      <c r="G27" s="212">
        <v>0</v>
      </c>
      <c r="H27" s="212">
        <v>5</v>
      </c>
      <c r="I27" s="212">
        <v>6</v>
      </c>
      <c r="J27" s="212">
        <v>0</v>
      </c>
      <c r="K27" s="20">
        <f t="shared" si="4"/>
        <v>0</v>
      </c>
      <c r="L27" s="20">
        <f t="shared" si="5"/>
        <v>45.454545454545453</v>
      </c>
      <c r="M27" s="20">
        <f t="shared" si="6"/>
        <v>54.54545454545454</v>
      </c>
      <c r="N27" s="20">
        <f t="shared" si="7"/>
        <v>0</v>
      </c>
      <c r="P27" s="212"/>
      <c r="Q27" s="212"/>
      <c r="R27" s="212"/>
      <c r="S27" s="212"/>
      <c r="T27" s="212"/>
    </row>
    <row r="28" spans="2:20">
      <c r="B28" s="256" t="s">
        <v>20</v>
      </c>
      <c r="C28" s="256"/>
      <c r="D28" s="256"/>
      <c r="E28" s="19"/>
      <c r="F28" s="20">
        <v>3</v>
      </c>
      <c r="G28" s="212">
        <v>0</v>
      </c>
      <c r="H28" s="212">
        <v>2</v>
      </c>
      <c r="I28" s="212">
        <v>1</v>
      </c>
      <c r="J28" s="212">
        <v>0</v>
      </c>
      <c r="K28" s="20">
        <f t="shared" si="4"/>
        <v>0</v>
      </c>
      <c r="L28" s="20">
        <f t="shared" si="5"/>
        <v>66.666666666666657</v>
      </c>
      <c r="M28" s="20">
        <f t="shared" si="6"/>
        <v>33.333333333333329</v>
      </c>
      <c r="N28" s="20">
        <f t="shared" si="7"/>
        <v>0</v>
      </c>
      <c r="P28" s="212"/>
      <c r="Q28" s="212"/>
      <c r="R28" s="212"/>
      <c r="S28" s="212"/>
      <c r="T28" s="212"/>
    </row>
    <row r="29" spans="2:20">
      <c r="B29" s="256" t="s">
        <v>19</v>
      </c>
      <c r="C29" s="256"/>
      <c r="D29" s="256"/>
      <c r="E29" s="19"/>
      <c r="F29" s="20">
        <v>5</v>
      </c>
      <c r="G29" s="212">
        <v>1</v>
      </c>
      <c r="H29" s="212">
        <v>3</v>
      </c>
      <c r="I29" s="212">
        <v>1</v>
      </c>
      <c r="J29" s="212">
        <v>0</v>
      </c>
      <c r="K29" s="20">
        <f t="shared" si="4"/>
        <v>20</v>
      </c>
      <c r="L29" s="20">
        <f t="shared" si="5"/>
        <v>60</v>
      </c>
      <c r="M29" s="20">
        <f t="shared" si="6"/>
        <v>20</v>
      </c>
      <c r="N29" s="20">
        <f t="shared" si="7"/>
        <v>0</v>
      </c>
      <c r="P29" s="212"/>
      <c r="Q29" s="212"/>
      <c r="R29" s="212"/>
      <c r="S29" s="212"/>
      <c r="T29" s="212"/>
    </row>
    <row r="30" spans="2:20">
      <c r="B30" s="256" t="s">
        <v>113</v>
      </c>
      <c r="C30" s="256"/>
      <c r="D30" s="256"/>
      <c r="E30" s="19"/>
      <c r="F30" s="20">
        <v>15</v>
      </c>
      <c r="G30" s="212">
        <v>4</v>
      </c>
      <c r="H30" s="212">
        <v>11</v>
      </c>
      <c r="I30" s="212">
        <v>0</v>
      </c>
      <c r="J30" s="212">
        <v>0</v>
      </c>
      <c r="K30" s="20">
        <f t="shared" si="4"/>
        <v>26.666666666666668</v>
      </c>
      <c r="L30" s="20">
        <f t="shared" si="5"/>
        <v>73.333333333333329</v>
      </c>
      <c r="M30" s="20">
        <f t="shared" si="6"/>
        <v>0</v>
      </c>
      <c r="N30" s="20">
        <f t="shared" si="7"/>
        <v>0</v>
      </c>
      <c r="P30" s="212"/>
      <c r="Q30" s="212"/>
      <c r="R30" s="212"/>
      <c r="S30" s="212"/>
      <c r="T30" s="212"/>
    </row>
    <row r="31" spans="2:20">
      <c r="B31" s="256" t="s">
        <v>18</v>
      </c>
      <c r="C31" s="256"/>
      <c r="D31" s="256"/>
      <c r="E31" s="19"/>
      <c r="F31" s="20">
        <v>6</v>
      </c>
      <c r="G31" s="212">
        <v>0</v>
      </c>
      <c r="H31" s="212">
        <v>5</v>
      </c>
      <c r="I31" s="212">
        <v>1</v>
      </c>
      <c r="J31" s="212">
        <v>0</v>
      </c>
      <c r="K31" s="20">
        <f t="shared" si="4"/>
        <v>0</v>
      </c>
      <c r="L31" s="20">
        <f t="shared" si="5"/>
        <v>83.333333333333343</v>
      </c>
      <c r="M31" s="20">
        <f t="shared" si="6"/>
        <v>16.666666666666664</v>
      </c>
      <c r="N31" s="20">
        <f t="shared" si="7"/>
        <v>0</v>
      </c>
      <c r="P31" s="212"/>
      <c r="Q31" s="212"/>
      <c r="R31" s="212"/>
      <c r="S31" s="212"/>
      <c r="T31" s="212"/>
    </row>
    <row r="32" spans="2:20">
      <c r="B32" s="256" t="s">
        <v>2</v>
      </c>
      <c r="C32" s="256"/>
      <c r="D32" s="256"/>
      <c r="E32" s="19"/>
      <c r="F32" s="20">
        <v>6</v>
      </c>
      <c r="G32" s="212">
        <v>1</v>
      </c>
      <c r="H32" s="212">
        <v>5</v>
      </c>
      <c r="I32" s="212">
        <v>0</v>
      </c>
      <c r="J32" s="212">
        <v>0</v>
      </c>
      <c r="K32" s="20">
        <f t="shared" si="4"/>
        <v>16.666666666666664</v>
      </c>
      <c r="L32" s="20">
        <f t="shared" si="5"/>
        <v>83.333333333333343</v>
      </c>
      <c r="M32" s="20">
        <f t="shared" si="6"/>
        <v>0</v>
      </c>
      <c r="N32" s="20">
        <f t="shared" si="7"/>
        <v>0</v>
      </c>
      <c r="P32" s="212"/>
      <c r="Q32" s="212"/>
      <c r="R32" s="212"/>
      <c r="S32" s="212"/>
      <c r="T32" s="212"/>
    </row>
    <row r="33" spans="2:20">
      <c r="B33" s="256" t="s">
        <v>25</v>
      </c>
      <c r="C33" s="256"/>
      <c r="D33" s="256"/>
      <c r="E33" s="19"/>
      <c r="F33" s="20">
        <v>49</v>
      </c>
      <c r="G33" s="212">
        <v>13</v>
      </c>
      <c r="H33" s="212">
        <v>32</v>
      </c>
      <c r="I33" s="212">
        <v>4</v>
      </c>
      <c r="J33" s="212">
        <v>0</v>
      </c>
      <c r="K33" s="20">
        <f t="shared" si="4"/>
        <v>26.530612244897959</v>
      </c>
      <c r="L33" s="20">
        <f t="shared" si="5"/>
        <v>65.306122448979593</v>
      </c>
      <c r="M33" s="20">
        <f t="shared" si="6"/>
        <v>8.1632653061224492</v>
      </c>
      <c r="N33" s="20">
        <f t="shared" si="7"/>
        <v>0</v>
      </c>
      <c r="P33" s="212"/>
      <c r="Q33" s="212"/>
      <c r="R33" s="212"/>
      <c r="S33" s="212"/>
      <c r="T33" s="212"/>
    </row>
    <row r="34" spans="2:20">
      <c r="B34" s="256" t="s">
        <v>3</v>
      </c>
      <c r="C34" s="256"/>
      <c r="D34" s="256"/>
      <c r="E34" s="19"/>
      <c r="F34" s="20">
        <v>16</v>
      </c>
      <c r="G34" s="212">
        <v>3</v>
      </c>
      <c r="H34" s="212">
        <v>12</v>
      </c>
      <c r="I34" s="212">
        <v>1</v>
      </c>
      <c r="J34" s="212">
        <v>0</v>
      </c>
      <c r="K34" s="20">
        <f t="shared" si="4"/>
        <v>18.75</v>
      </c>
      <c r="L34" s="20">
        <f t="shared" si="5"/>
        <v>75</v>
      </c>
      <c r="M34" s="20">
        <f t="shared" si="6"/>
        <v>6.25</v>
      </c>
      <c r="N34" s="20">
        <f t="shared" si="7"/>
        <v>0</v>
      </c>
      <c r="P34" s="212"/>
      <c r="Q34" s="212"/>
      <c r="R34" s="212"/>
      <c r="S34" s="212"/>
      <c r="T34" s="212"/>
    </row>
    <row r="35" spans="2:20">
      <c r="B35" s="256" t="s">
        <v>188</v>
      </c>
      <c r="C35" s="256"/>
      <c r="D35" s="256"/>
      <c r="E35" s="19"/>
      <c r="F35" s="20">
        <v>28</v>
      </c>
      <c r="G35" s="212">
        <v>2</v>
      </c>
      <c r="H35" s="212">
        <v>7</v>
      </c>
      <c r="I35" s="212">
        <v>19</v>
      </c>
      <c r="J35" s="212">
        <v>0</v>
      </c>
      <c r="K35" s="20">
        <f t="shared" si="4"/>
        <v>7.1428571428571423</v>
      </c>
      <c r="L35" s="20">
        <f t="shared" si="5"/>
        <v>25</v>
      </c>
      <c r="M35" s="20">
        <f t="shared" si="6"/>
        <v>67.857142857142861</v>
      </c>
      <c r="N35" s="20">
        <f t="shared" si="7"/>
        <v>0</v>
      </c>
      <c r="P35" s="212"/>
      <c r="Q35" s="212"/>
      <c r="R35" s="212"/>
      <c r="S35" s="212"/>
      <c r="T35" s="212"/>
    </row>
    <row r="36" spans="2:20">
      <c r="B36" s="256" t="s">
        <v>4</v>
      </c>
      <c r="C36" s="256"/>
      <c r="D36" s="256"/>
      <c r="E36" s="19"/>
      <c r="F36" s="20">
        <v>3</v>
      </c>
      <c r="G36" s="212">
        <v>0</v>
      </c>
      <c r="H36" s="212">
        <v>3</v>
      </c>
      <c r="I36" s="212">
        <v>0</v>
      </c>
      <c r="J36" s="212">
        <v>0</v>
      </c>
      <c r="K36" s="20">
        <f t="shared" si="4"/>
        <v>0</v>
      </c>
      <c r="L36" s="20">
        <f t="shared" si="5"/>
        <v>100</v>
      </c>
      <c r="M36" s="20">
        <f t="shared" si="6"/>
        <v>0</v>
      </c>
      <c r="N36" s="20">
        <f t="shared" si="7"/>
        <v>0</v>
      </c>
      <c r="P36" s="212"/>
      <c r="Q36" s="212"/>
      <c r="R36" s="212"/>
      <c r="S36" s="212"/>
      <c r="T36" s="212"/>
    </row>
    <row r="37" spans="2:20">
      <c r="B37" s="256" t="s">
        <v>194</v>
      </c>
      <c r="C37" s="256"/>
      <c r="D37" s="256"/>
      <c r="E37" s="19"/>
      <c r="F37" s="20">
        <v>9</v>
      </c>
      <c r="G37" s="212">
        <v>1</v>
      </c>
      <c r="H37" s="212">
        <v>2</v>
      </c>
      <c r="I37" s="212">
        <v>6</v>
      </c>
      <c r="J37" s="212">
        <v>0</v>
      </c>
      <c r="K37" s="20">
        <f t="shared" si="4"/>
        <v>11.111111111111111</v>
      </c>
      <c r="L37" s="20">
        <f t="shared" si="5"/>
        <v>22.222222222222221</v>
      </c>
      <c r="M37" s="20">
        <f t="shared" si="6"/>
        <v>66.666666666666657</v>
      </c>
      <c r="N37" s="20">
        <f t="shared" si="7"/>
        <v>0</v>
      </c>
      <c r="P37" s="212"/>
      <c r="Q37" s="212"/>
      <c r="R37" s="212"/>
      <c r="S37" s="212"/>
      <c r="T37" s="212"/>
    </row>
    <row r="38" spans="2:20">
      <c r="B38" s="256" t="s">
        <v>108</v>
      </c>
      <c r="C38" s="256"/>
      <c r="D38" s="256"/>
      <c r="E38" s="19"/>
      <c r="F38" s="20">
        <v>5</v>
      </c>
      <c r="G38" s="212">
        <v>0</v>
      </c>
      <c r="H38" s="212">
        <v>3</v>
      </c>
      <c r="I38" s="212">
        <v>2</v>
      </c>
      <c r="J38" s="212">
        <v>0</v>
      </c>
      <c r="K38" s="20">
        <f t="shared" si="4"/>
        <v>0</v>
      </c>
      <c r="L38" s="20">
        <f t="shared" si="5"/>
        <v>60</v>
      </c>
      <c r="M38" s="20">
        <f t="shared" si="6"/>
        <v>40</v>
      </c>
      <c r="N38" s="20">
        <f t="shared" si="7"/>
        <v>0</v>
      </c>
      <c r="P38" s="212"/>
      <c r="Q38" s="212"/>
      <c r="R38" s="212"/>
      <c r="S38" s="212"/>
      <c r="T38" s="212"/>
    </row>
    <row r="39" spans="2:20">
      <c r="B39" s="256" t="s">
        <v>76</v>
      </c>
      <c r="C39" s="256"/>
      <c r="D39" s="256"/>
      <c r="E39" s="19"/>
      <c r="F39" s="20">
        <v>4</v>
      </c>
      <c r="G39" s="212">
        <v>1</v>
      </c>
      <c r="H39" s="212">
        <v>3</v>
      </c>
      <c r="I39" s="212">
        <v>0</v>
      </c>
      <c r="J39" s="212">
        <v>0</v>
      </c>
      <c r="K39" s="20">
        <f t="shared" si="4"/>
        <v>25</v>
      </c>
      <c r="L39" s="20">
        <f t="shared" si="5"/>
        <v>75</v>
      </c>
      <c r="M39" s="20">
        <f t="shared" si="6"/>
        <v>0</v>
      </c>
      <c r="N39" s="20">
        <f t="shared" si="7"/>
        <v>0</v>
      </c>
      <c r="P39" s="212"/>
      <c r="Q39" s="212"/>
      <c r="R39" s="212"/>
      <c r="S39" s="212"/>
      <c r="T39" s="212"/>
    </row>
    <row r="40" spans="2:20">
      <c r="B40" s="256" t="s">
        <v>61</v>
      </c>
      <c r="C40" s="256"/>
      <c r="D40" s="256"/>
      <c r="E40" s="19"/>
      <c r="F40" s="20">
        <v>8</v>
      </c>
      <c r="G40" s="212">
        <v>0</v>
      </c>
      <c r="H40" s="212">
        <v>2</v>
      </c>
      <c r="I40" s="212">
        <v>5</v>
      </c>
      <c r="J40" s="212">
        <v>1</v>
      </c>
      <c r="K40" s="20">
        <f t="shared" si="4"/>
        <v>0</v>
      </c>
      <c r="L40" s="20">
        <f t="shared" si="5"/>
        <v>25</v>
      </c>
      <c r="M40" s="20">
        <f t="shared" si="6"/>
        <v>62.5</v>
      </c>
      <c r="N40" s="20">
        <f t="shared" si="7"/>
        <v>12.5</v>
      </c>
      <c r="P40" s="212"/>
      <c r="Q40" s="212"/>
      <c r="R40" s="212"/>
      <c r="S40" s="212"/>
      <c r="T40" s="212"/>
    </row>
    <row r="41" spans="2:20">
      <c r="B41" s="256" t="s">
        <v>122</v>
      </c>
      <c r="C41" s="256"/>
      <c r="D41" s="256"/>
      <c r="E41" s="19"/>
      <c r="F41" s="20">
        <v>7</v>
      </c>
      <c r="G41" s="212">
        <v>1</v>
      </c>
      <c r="H41" s="212">
        <v>5</v>
      </c>
      <c r="I41" s="212">
        <v>1</v>
      </c>
      <c r="J41" s="212">
        <v>0</v>
      </c>
      <c r="K41" s="20">
        <f t="shared" si="4"/>
        <v>14.285714285714285</v>
      </c>
      <c r="L41" s="20">
        <f t="shared" si="5"/>
        <v>71.428571428571431</v>
      </c>
      <c r="M41" s="20">
        <f t="shared" si="6"/>
        <v>14.285714285714285</v>
      </c>
      <c r="N41" s="20">
        <f t="shared" si="7"/>
        <v>0</v>
      </c>
      <c r="P41" s="212"/>
      <c r="Q41" s="212"/>
      <c r="R41" s="212"/>
      <c r="S41" s="212"/>
      <c r="T41" s="212"/>
    </row>
    <row r="42" spans="2:20">
      <c r="B42" s="256" t="s">
        <v>58</v>
      </c>
      <c r="C42" s="256"/>
      <c r="D42" s="256"/>
      <c r="E42" s="19"/>
      <c r="F42" s="20">
        <v>9</v>
      </c>
      <c r="G42" s="212">
        <v>0</v>
      </c>
      <c r="H42" s="212">
        <v>2</v>
      </c>
      <c r="I42" s="212">
        <v>7</v>
      </c>
      <c r="J42" s="212">
        <v>0</v>
      </c>
      <c r="K42" s="20">
        <f t="shared" si="4"/>
        <v>0</v>
      </c>
      <c r="L42" s="20">
        <f t="shared" si="5"/>
        <v>22.222222222222221</v>
      </c>
      <c r="M42" s="20">
        <f t="shared" si="6"/>
        <v>77.777777777777786</v>
      </c>
      <c r="N42" s="20">
        <f t="shared" si="7"/>
        <v>0</v>
      </c>
      <c r="P42" s="212"/>
      <c r="Q42" s="212"/>
      <c r="R42" s="212"/>
      <c r="S42" s="212"/>
      <c r="T42" s="212"/>
    </row>
    <row r="43" spans="2:20">
      <c r="B43" s="257" t="s">
        <v>52</v>
      </c>
      <c r="C43" s="257"/>
      <c r="D43" s="257"/>
      <c r="E43" s="214"/>
      <c r="F43" s="20">
        <v>8</v>
      </c>
      <c r="G43" s="212">
        <v>0</v>
      </c>
      <c r="H43" s="212">
        <v>5</v>
      </c>
      <c r="I43" s="212">
        <v>3</v>
      </c>
      <c r="J43" s="212">
        <v>0</v>
      </c>
      <c r="K43" s="20">
        <f t="shared" si="4"/>
        <v>0</v>
      </c>
      <c r="L43" s="20">
        <f t="shared" si="5"/>
        <v>62.5</v>
      </c>
      <c r="M43" s="20">
        <f t="shared" si="6"/>
        <v>37.5</v>
      </c>
      <c r="N43" s="20">
        <f t="shared" si="7"/>
        <v>0</v>
      </c>
      <c r="P43" s="212"/>
      <c r="Q43" s="212"/>
      <c r="R43" s="212"/>
      <c r="S43" s="212"/>
      <c r="T43" s="212"/>
    </row>
    <row r="44" spans="2:20">
      <c r="B44" s="257" t="s">
        <v>29</v>
      </c>
      <c r="C44" s="257"/>
      <c r="D44" s="257"/>
      <c r="E44" s="214"/>
      <c r="F44" s="20">
        <v>4</v>
      </c>
      <c r="G44" s="212">
        <v>0</v>
      </c>
      <c r="H44" s="212">
        <v>3</v>
      </c>
      <c r="I44" s="212">
        <v>1</v>
      </c>
      <c r="J44" s="212">
        <v>0</v>
      </c>
      <c r="K44" s="20">
        <f t="shared" si="4"/>
        <v>0</v>
      </c>
      <c r="L44" s="20">
        <f t="shared" si="5"/>
        <v>75</v>
      </c>
      <c r="M44" s="20">
        <f t="shared" si="6"/>
        <v>25</v>
      </c>
      <c r="N44" s="20">
        <f t="shared" si="7"/>
        <v>0</v>
      </c>
      <c r="P44" s="212"/>
      <c r="Q44" s="212"/>
      <c r="R44" s="212"/>
      <c r="S44" s="212"/>
      <c r="T44" s="212"/>
    </row>
    <row r="45" spans="2:20">
      <c r="B45" s="256" t="s">
        <v>5</v>
      </c>
      <c r="C45" s="256"/>
      <c r="D45" s="256"/>
      <c r="E45" s="214"/>
      <c r="F45" s="20">
        <v>9</v>
      </c>
      <c r="G45" s="212">
        <v>3</v>
      </c>
      <c r="H45" s="212">
        <v>2</v>
      </c>
      <c r="I45" s="212">
        <v>4</v>
      </c>
      <c r="J45" s="212">
        <v>0</v>
      </c>
      <c r="K45" s="20">
        <f t="shared" si="4"/>
        <v>33.333333333333329</v>
      </c>
      <c r="L45" s="20">
        <f t="shared" si="5"/>
        <v>22.222222222222221</v>
      </c>
      <c r="M45" s="20">
        <f t="shared" si="6"/>
        <v>44.444444444444443</v>
      </c>
      <c r="N45" s="20">
        <f t="shared" si="7"/>
        <v>0</v>
      </c>
      <c r="P45" s="212"/>
      <c r="Q45" s="212"/>
      <c r="R45" s="212"/>
      <c r="S45" s="212"/>
      <c r="T45" s="212"/>
    </row>
    <row r="46" spans="2:20">
      <c r="B46" s="256" t="s">
        <v>60</v>
      </c>
      <c r="C46" s="256"/>
      <c r="D46" s="256"/>
      <c r="E46" s="19"/>
      <c r="F46" s="20">
        <v>11</v>
      </c>
      <c r="G46" s="212">
        <v>0</v>
      </c>
      <c r="H46" s="212">
        <v>9</v>
      </c>
      <c r="I46" s="212">
        <v>2</v>
      </c>
      <c r="J46" s="212">
        <v>0</v>
      </c>
      <c r="K46" s="20">
        <f t="shared" si="4"/>
        <v>0</v>
      </c>
      <c r="L46" s="20">
        <f t="shared" si="5"/>
        <v>81.818181818181827</v>
      </c>
      <c r="M46" s="20">
        <f t="shared" si="6"/>
        <v>18.181818181818183</v>
      </c>
      <c r="N46" s="20">
        <f t="shared" si="7"/>
        <v>0</v>
      </c>
      <c r="P46" s="212"/>
      <c r="Q46" s="212"/>
      <c r="R46" s="212"/>
      <c r="S46" s="212"/>
      <c r="T46" s="212"/>
    </row>
    <row r="47" spans="2:20">
      <c r="B47" s="209"/>
      <c r="C47" s="20"/>
      <c r="D47" s="21"/>
      <c r="E47" s="19"/>
      <c r="F47" s="214"/>
      <c r="G47" s="212"/>
      <c r="H47" s="212"/>
      <c r="I47" s="212"/>
      <c r="J47" s="212"/>
      <c r="K47" s="20"/>
      <c r="L47" s="20"/>
      <c r="M47" s="20"/>
      <c r="N47" s="20"/>
      <c r="P47" s="212"/>
      <c r="Q47" s="212"/>
      <c r="R47" s="212"/>
      <c r="S47" s="212"/>
      <c r="T47" s="212"/>
    </row>
    <row r="48" spans="2:20">
      <c r="B48" s="258" t="s">
        <v>130</v>
      </c>
      <c r="C48" s="258"/>
      <c r="D48" s="258"/>
      <c r="E48" s="19"/>
      <c r="F48" s="213">
        <f>SUM(F49:F63)</f>
        <v>212</v>
      </c>
      <c r="G48" s="213">
        <f>SUM(G49:G63)</f>
        <v>13</v>
      </c>
      <c r="H48" s="213">
        <f>SUM(H49:H63)</f>
        <v>139</v>
      </c>
      <c r="I48" s="213">
        <f>SUM(I49:I63)</f>
        <v>59</v>
      </c>
      <c r="J48" s="213">
        <f>SUM(J49:J63)</f>
        <v>1</v>
      </c>
      <c r="K48" s="17">
        <f t="shared" ref="K48:K63" si="8">SUM(G48/F48*100)</f>
        <v>6.132075471698113</v>
      </c>
      <c r="L48" s="17">
        <f t="shared" ref="L48:L63" si="9">SUM(H48/F48*100)</f>
        <v>65.566037735849065</v>
      </c>
      <c r="M48" s="17">
        <f t="shared" ref="M48:M63" si="10">SUM(I48/F48*100)</f>
        <v>27.830188679245282</v>
      </c>
      <c r="N48" s="17">
        <f t="shared" ref="N48:N63" si="11">SUM(J48/F48*100)</f>
        <v>0.47169811320754718</v>
      </c>
      <c r="P48" s="212"/>
      <c r="Q48" s="212"/>
      <c r="R48" s="212"/>
      <c r="S48" s="212"/>
      <c r="T48" s="212"/>
    </row>
    <row r="49" spans="2:20">
      <c r="B49" s="256" t="s">
        <v>195</v>
      </c>
      <c r="C49" s="256"/>
      <c r="D49" s="256"/>
      <c r="E49" s="19"/>
      <c r="F49" s="20">
        <v>10</v>
      </c>
      <c r="G49" s="212">
        <v>0</v>
      </c>
      <c r="H49" s="212">
        <v>5</v>
      </c>
      <c r="I49" s="212">
        <v>5</v>
      </c>
      <c r="J49" s="212">
        <v>0</v>
      </c>
      <c r="K49" s="20">
        <f t="shared" si="8"/>
        <v>0</v>
      </c>
      <c r="L49" s="20">
        <f t="shared" si="9"/>
        <v>50</v>
      </c>
      <c r="M49" s="20">
        <f t="shared" si="10"/>
        <v>50</v>
      </c>
      <c r="N49" s="20">
        <f t="shared" si="11"/>
        <v>0</v>
      </c>
      <c r="P49" s="212"/>
      <c r="Q49" s="212"/>
      <c r="R49" s="212"/>
      <c r="S49" s="212"/>
      <c r="T49" s="212"/>
    </row>
    <row r="50" spans="2:20">
      <c r="B50" s="256" t="s">
        <v>30</v>
      </c>
      <c r="C50" s="256"/>
      <c r="D50" s="256"/>
      <c r="E50" s="19"/>
      <c r="F50" s="20">
        <v>22</v>
      </c>
      <c r="G50" s="212">
        <v>2</v>
      </c>
      <c r="H50" s="212">
        <v>17</v>
      </c>
      <c r="I50" s="212">
        <v>3</v>
      </c>
      <c r="J50" s="212">
        <v>0</v>
      </c>
      <c r="K50" s="20">
        <f t="shared" si="8"/>
        <v>9.0909090909090917</v>
      </c>
      <c r="L50" s="20">
        <f t="shared" si="9"/>
        <v>77.272727272727266</v>
      </c>
      <c r="M50" s="20">
        <f t="shared" si="10"/>
        <v>13.636363636363635</v>
      </c>
      <c r="N50" s="20">
        <f t="shared" si="11"/>
        <v>0</v>
      </c>
      <c r="P50" s="212"/>
      <c r="Q50" s="212"/>
      <c r="R50" s="212"/>
      <c r="S50" s="212"/>
      <c r="T50" s="212"/>
    </row>
    <row r="51" spans="2:20">
      <c r="B51" s="256" t="s">
        <v>182</v>
      </c>
      <c r="C51" s="256"/>
      <c r="D51" s="256"/>
      <c r="E51" s="214"/>
      <c r="F51" s="20">
        <v>10</v>
      </c>
      <c r="G51" s="212">
        <v>0</v>
      </c>
      <c r="H51" s="212">
        <v>2</v>
      </c>
      <c r="I51" s="212">
        <v>8</v>
      </c>
      <c r="J51" s="212">
        <v>0</v>
      </c>
      <c r="K51" s="20">
        <f t="shared" si="8"/>
        <v>0</v>
      </c>
      <c r="L51" s="20">
        <f t="shared" si="9"/>
        <v>20</v>
      </c>
      <c r="M51" s="20">
        <f t="shared" si="10"/>
        <v>80</v>
      </c>
      <c r="N51" s="20">
        <f t="shared" si="11"/>
        <v>0</v>
      </c>
      <c r="P51" s="212"/>
      <c r="Q51" s="212"/>
      <c r="R51" s="212"/>
      <c r="S51" s="212"/>
      <c r="T51" s="212"/>
    </row>
    <row r="52" spans="2:20">
      <c r="B52" s="256" t="s">
        <v>157</v>
      </c>
      <c r="C52" s="256"/>
      <c r="D52" s="256"/>
      <c r="E52" s="214"/>
      <c r="F52" s="20">
        <v>21</v>
      </c>
      <c r="G52" s="212">
        <v>2</v>
      </c>
      <c r="H52" s="212">
        <v>11</v>
      </c>
      <c r="I52" s="212">
        <v>8</v>
      </c>
      <c r="J52" s="212">
        <v>0</v>
      </c>
      <c r="K52" s="20">
        <f t="shared" si="8"/>
        <v>9.5238095238095237</v>
      </c>
      <c r="L52" s="20">
        <f t="shared" si="9"/>
        <v>52.380952380952387</v>
      </c>
      <c r="M52" s="20">
        <f t="shared" si="10"/>
        <v>38.095238095238095</v>
      </c>
      <c r="N52" s="20">
        <f t="shared" si="11"/>
        <v>0</v>
      </c>
      <c r="P52" s="212"/>
      <c r="Q52" s="212"/>
      <c r="R52" s="212"/>
      <c r="S52" s="212"/>
      <c r="T52" s="212"/>
    </row>
    <row r="53" spans="2:20">
      <c r="B53" s="256" t="s">
        <v>110</v>
      </c>
      <c r="C53" s="256"/>
      <c r="D53" s="256"/>
      <c r="E53" s="214"/>
      <c r="F53" s="20">
        <v>11</v>
      </c>
      <c r="G53" s="212">
        <v>1</v>
      </c>
      <c r="H53" s="212">
        <v>10</v>
      </c>
      <c r="I53" s="212">
        <v>0</v>
      </c>
      <c r="J53" s="212">
        <v>0</v>
      </c>
      <c r="K53" s="20">
        <f t="shared" si="8"/>
        <v>9.0909090909090917</v>
      </c>
      <c r="L53" s="20">
        <f t="shared" si="9"/>
        <v>90.909090909090907</v>
      </c>
      <c r="M53" s="20">
        <f t="shared" si="10"/>
        <v>0</v>
      </c>
      <c r="N53" s="20">
        <f t="shared" si="11"/>
        <v>0</v>
      </c>
      <c r="P53" s="212"/>
      <c r="Q53" s="212"/>
      <c r="R53" s="212"/>
      <c r="S53" s="212"/>
      <c r="T53" s="212"/>
    </row>
    <row r="54" spans="2:20">
      <c r="B54" s="256" t="s">
        <v>143</v>
      </c>
      <c r="C54" s="256"/>
      <c r="D54" s="256"/>
      <c r="E54" s="214"/>
      <c r="F54" s="20">
        <v>10</v>
      </c>
      <c r="G54" s="212">
        <v>0</v>
      </c>
      <c r="H54" s="212">
        <v>5</v>
      </c>
      <c r="I54" s="212">
        <v>5</v>
      </c>
      <c r="J54" s="212">
        <v>0</v>
      </c>
      <c r="K54" s="20">
        <f t="shared" si="8"/>
        <v>0</v>
      </c>
      <c r="L54" s="20">
        <f t="shared" si="9"/>
        <v>50</v>
      </c>
      <c r="M54" s="20">
        <f t="shared" si="10"/>
        <v>50</v>
      </c>
      <c r="N54" s="20">
        <f t="shared" si="11"/>
        <v>0</v>
      </c>
      <c r="P54" s="212"/>
      <c r="Q54" s="212"/>
      <c r="R54" s="212"/>
      <c r="S54" s="212"/>
      <c r="T54" s="212"/>
    </row>
    <row r="55" spans="2:20">
      <c r="B55" s="256" t="s">
        <v>184</v>
      </c>
      <c r="C55" s="256"/>
      <c r="D55" s="256"/>
      <c r="E55" s="19"/>
      <c r="F55" s="20">
        <v>16</v>
      </c>
      <c r="G55" s="212">
        <v>1</v>
      </c>
      <c r="H55" s="212">
        <v>14</v>
      </c>
      <c r="I55" s="212">
        <v>1</v>
      </c>
      <c r="J55" s="212">
        <v>0</v>
      </c>
      <c r="K55" s="20">
        <f t="shared" si="8"/>
        <v>6.25</v>
      </c>
      <c r="L55" s="20">
        <f t="shared" si="9"/>
        <v>87.5</v>
      </c>
      <c r="M55" s="20">
        <f t="shared" si="10"/>
        <v>6.25</v>
      </c>
      <c r="N55" s="20">
        <f t="shared" si="11"/>
        <v>0</v>
      </c>
      <c r="P55" s="212"/>
      <c r="Q55" s="212"/>
      <c r="R55" s="212"/>
      <c r="S55" s="212"/>
      <c r="T55" s="212"/>
    </row>
    <row r="56" spans="2:20">
      <c r="B56" s="256" t="s">
        <v>8</v>
      </c>
      <c r="C56" s="256"/>
      <c r="D56" s="256"/>
      <c r="E56" s="17"/>
      <c r="F56" s="20">
        <v>26</v>
      </c>
      <c r="G56" s="212">
        <v>2</v>
      </c>
      <c r="H56" s="212">
        <v>19</v>
      </c>
      <c r="I56" s="212">
        <v>5</v>
      </c>
      <c r="J56" s="212">
        <v>0</v>
      </c>
      <c r="K56" s="20">
        <f t="shared" si="8"/>
        <v>7.6923076923076925</v>
      </c>
      <c r="L56" s="20">
        <f t="shared" si="9"/>
        <v>73.076923076923066</v>
      </c>
      <c r="M56" s="20">
        <f t="shared" si="10"/>
        <v>19.230769230769234</v>
      </c>
      <c r="N56" s="20">
        <f t="shared" si="11"/>
        <v>0</v>
      </c>
      <c r="P56" s="212"/>
      <c r="Q56" s="212"/>
      <c r="R56" s="212"/>
      <c r="S56" s="212"/>
      <c r="T56" s="212"/>
    </row>
    <row r="57" spans="2:20">
      <c r="B57" s="256" t="s">
        <v>156</v>
      </c>
      <c r="C57" s="256"/>
      <c r="D57" s="256"/>
      <c r="E57" s="214"/>
      <c r="F57" s="20">
        <v>5</v>
      </c>
      <c r="G57" s="212">
        <v>4</v>
      </c>
      <c r="H57" s="212">
        <v>1</v>
      </c>
      <c r="I57" s="212">
        <v>0</v>
      </c>
      <c r="J57" s="212">
        <v>0</v>
      </c>
      <c r="K57" s="20">
        <f t="shared" si="8"/>
        <v>80</v>
      </c>
      <c r="L57" s="20">
        <f t="shared" si="9"/>
        <v>20</v>
      </c>
      <c r="M57" s="20">
        <f t="shared" si="10"/>
        <v>0</v>
      </c>
      <c r="N57" s="20">
        <f t="shared" si="11"/>
        <v>0</v>
      </c>
      <c r="P57" s="212"/>
      <c r="Q57" s="212"/>
      <c r="R57" s="212"/>
      <c r="S57" s="212"/>
      <c r="T57" s="212"/>
    </row>
    <row r="58" spans="2:20">
      <c r="B58" s="256" t="s">
        <v>144</v>
      </c>
      <c r="C58" s="256"/>
      <c r="D58" s="256"/>
      <c r="E58" s="214"/>
      <c r="F58" s="20">
        <v>10</v>
      </c>
      <c r="G58" s="212">
        <v>0</v>
      </c>
      <c r="H58" s="212">
        <v>10</v>
      </c>
      <c r="I58" s="212">
        <v>0</v>
      </c>
      <c r="J58" s="212">
        <v>0</v>
      </c>
      <c r="K58" s="20">
        <f t="shared" si="8"/>
        <v>0</v>
      </c>
      <c r="L58" s="20">
        <f t="shared" si="9"/>
        <v>100</v>
      </c>
      <c r="M58" s="20">
        <f t="shared" si="10"/>
        <v>0</v>
      </c>
      <c r="N58" s="20">
        <f t="shared" si="11"/>
        <v>0</v>
      </c>
      <c r="P58" s="212"/>
      <c r="Q58" s="212"/>
      <c r="R58" s="212"/>
      <c r="S58" s="212"/>
      <c r="T58" s="212"/>
    </row>
    <row r="59" spans="2:20">
      <c r="B59" s="256" t="s">
        <v>158</v>
      </c>
      <c r="C59" s="256"/>
      <c r="D59" s="256"/>
      <c r="E59" s="214"/>
      <c r="F59" s="20">
        <v>19</v>
      </c>
      <c r="G59" s="212">
        <v>0</v>
      </c>
      <c r="H59" s="212">
        <v>8</v>
      </c>
      <c r="I59" s="212">
        <v>11</v>
      </c>
      <c r="J59" s="212">
        <v>0</v>
      </c>
      <c r="K59" s="20">
        <f t="shared" si="8"/>
        <v>0</v>
      </c>
      <c r="L59" s="20">
        <f t="shared" si="9"/>
        <v>42.105263157894733</v>
      </c>
      <c r="M59" s="20">
        <f t="shared" si="10"/>
        <v>57.894736842105267</v>
      </c>
      <c r="N59" s="20">
        <f t="shared" si="11"/>
        <v>0</v>
      </c>
      <c r="P59" s="212"/>
      <c r="Q59" s="212"/>
      <c r="R59" s="212"/>
      <c r="S59" s="212"/>
      <c r="T59" s="212"/>
    </row>
    <row r="60" spans="2:20">
      <c r="B60" s="256" t="s">
        <v>40</v>
      </c>
      <c r="C60" s="256"/>
      <c r="D60" s="256"/>
      <c r="E60" s="214"/>
      <c r="F60" s="20">
        <v>15</v>
      </c>
      <c r="G60" s="212">
        <v>1</v>
      </c>
      <c r="H60" s="212">
        <v>13</v>
      </c>
      <c r="I60" s="212">
        <v>1</v>
      </c>
      <c r="J60" s="212">
        <v>0</v>
      </c>
      <c r="K60" s="20">
        <f t="shared" si="8"/>
        <v>6.666666666666667</v>
      </c>
      <c r="L60" s="20">
        <f t="shared" si="9"/>
        <v>86.666666666666671</v>
      </c>
      <c r="M60" s="20">
        <f t="shared" si="10"/>
        <v>6.666666666666667</v>
      </c>
      <c r="N60" s="20">
        <f t="shared" si="11"/>
        <v>0</v>
      </c>
      <c r="P60" s="212"/>
      <c r="Q60" s="212"/>
      <c r="R60" s="212"/>
      <c r="S60" s="212"/>
      <c r="T60" s="212"/>
    </row>
    <row r="61" spans="2:20">
      <c r="B61" s="256" t="s">
        <v>41</v>
      </c>
      <c r="C61" s="256"/>
      <c r="D61" s="256"/>
      <c r="E61" s="214"/>
      <c r="F61" s="20">
        <v>18</v>
      </c>
      <c r="G61" s="212">
        <v>0</v>
      </c>
      <c r="H61" s="212">
        <v>8</v>
      </c>
      <c r="I61" s="212">
        <v>9</v>
      </c>
      <c r="J61" s="212">
        <v>1</v>
      </c>
      <c r="K61" s="20">
        <f t="shared" si="8"/>
        <v>0</v>
      </c>
      <c r="L61" s="20">
        <f t="shared" si="9"/>
        <v>44.444444444444443</v>
      </c>
      <c r="M61" s="20">
        <f t="shared" si="10"/>
        <v>50</v>
      </c>
      <c r="N61" s="20">
        <f t="shared" si="11"/>
        <v>5.5555555555555554</v>
      </c>
      <c r="P61" s="212"/>
      <c r="Q61" s="212"/>
      <c r="R61" s="212"/>
      <c r="S61" s="212"/>
      <c r="T61" s="212"/>
    </row>
    <row r="62" spans="2:20">
      <c r="B62" s="256" t="s">
        <v>9</v>
      </c>
      <c r="C62" s="256"/>
      <c r="D62" s="256"/>
      <c r="E62" s="214"/>
      <c r="F62" s="20">
        <v>13</v>
      </c>
      <c r="G62" s="212">
        <v>0</v>
      </c>
      <c r="H62" s="212">
        <v>11</v>
      </c>
      <c r="I62" s="212">
        <v>2</v>
      </c>
      <c r="J62" s="212">
        <v>0</v>
      </c>
      <c r="K62" s="20">
        <f t="shared" si="8"/>
        <v>0</v>
      </c>
      <c r="L62" s="20">
        <f t="shared" si="9"/>
        <v>84.615384615384613</v>
      </c>
      <c r="M62" s="20">
        <f t="shared" si="10"/>
        <v>15.384615384615385</v>
      </c>
      <c r="N62" s="20">
        <f t="shared" si="11"/>
        <v>0</v>
      </c>
      <c r="P62" s="212"/>
      <c r="Q62" s="212"/>
      <c r="R62" s="212"/>
      <c r="S62" s="212"/>
      <c r="T62" s="212"/>
    </row>
    <row r="63" spans="2:20">
      <c r="B63" s="256" t="s">
        <v>183</v>
      </c>
      <c r="C63" s="256"/>
      <c r="D63" s="256"/>
      <c r="E63" s="214"/>
      <c r="F63" s="20">
        <v>6</v>
      </c>
      <c r="G63" s="212">
        <v>0</v>
      </c>
      <c r="H63" s="212">
        <v>5</v>
      </c>
      <c r="I63" s="212">
        <v>1</v>
      </c>
      <c r="J63" s="212">
        <v>0</v>
      </c>
      <c r="K63" s="20">
        <f t="shared" si="8"/>
        <v>0</v>
      </c>
      <c r="L63" s="20">
        <f t="shared" si="9"/>
        <v>83.333333333333343</v>
      </c>
      <c r="M63" s="20">
        <f t="shared" si="10"/>
        <v>16.666666666666664</v>
      </c>
      <c r="N63" s="20">
        <f t="shared" si="11"/>
        <v>0</v>
      </c>
      <c r="P63" s="212"/>
      <c r="Q63" s="212"/>
      <c r="R63" s="212"/>
      <c r="S63" s="212"/>
      <c r="T63" s="212"/>
    </row>
    <row r="64" spans="2:20">
      <c r="B64" s="187"/>
      <c r="C64" s="22"/>
      <c r="D64" s="20"/>
      <c r="E64" s="214"/>
      <c r="F64" s="20"/>
      <c r="G64" s="212"/>
      <c r="H64" s="212"/>
      <c r="I64" s="212"/>
      <c r="J64" s="212"/>
      <c r="K64" s="20"/>
      <c r="L64" s="20"/>
      <c r="M64" s="20"/>
      <c r="N64" s="20"/>
      <c r="P64" s="212"/>
      <c r="Q64" s="212"/>
      <c r="R64" s="212"/>
      <c r="S64" s="212"/>
      <c r="T64" s="212"/>
    </row>
    <row r="65" spans="2:20">
      <c r="B65" s="259" t="s">
        <v>131</v>
      </c>
      <c r="C65" s="259"/>
      <c r="D65" s="259"/>
      <c r="E65" s="214"/>
      <c r="F65" s="213">
        <f>SUM(F66:F74)</f>
        <v>143</v>
      </c>
      <c r="G65" s="213">
        <f>SUM(G66:G74)</f>
        <v>12</v>
      </c>
      <c r="H65" s="213">
        <f>SUM(H66:H74)</f>
        <v>74</v>
      </c>
      <c r="I65" s="213">
        <f>SUM(I66:I74)</f>
        <v>56</v>
      </c>
      <c r="J65" s="213">
        <f>SUM(J66:J74)</f>
        <v>1</v>
      </c>
      <c r="K65" s="17">
        <f t="shared" ref="K65:K74" si="12">SUM(G65/F65*100)</f>
        <v>8.3916083916083917</v>
      </c>
      <c r="L65" s="17">
        <f t="shared" ref="L65:L74" si="13">SUM(H65/F65*100)</f>
        <v>51.748251748251747</v>
      </c>
      <c r="M65" s="17">
        <f t="shared" ref="M65:M74" si="14">SUM(I65/F65*100)</f>
        <v>39.16083916083916</v>
      </c>
      <c r="N65" s="17">
        <f t="shared" ref="N65:N74" si="15">SUM(J65/F65*100)</f>
        <v>0.69930069930069927</v>
      </c>
      <c r="P65" s="212"/>
      <c r="Q65" s="212"/>
      <c r="R65" s="212"/>
      <c r="S65" s="212"/>
      <c r="T65" s="212"/>
    </row>
    <row r="66" spans="2:20">
      <c r="B66" s="256" t="s">
        <v>23</v>
      </c>
      <c r="C66" s="256"/>
      <c r="D66" s="256"/>
      <c r="E66" s="214"/>
      <c r="F66" s="20">
        <v>10</v>
      </c>
      <c r="G66" s="212">
        <v>1</v>
      </c>
      <c r="H66" s="212">
        <v>5</v>
      </c>
      <c r="I66" s="212">
        <v>4</v>
      </c>
      <c r="J66" s="212">
        <v>0</v>
      </c>
      <c r="K66" s="20">
        <f t="shared" si="12"/>
        <v>10</v>
      </c>
      <c r="L66" s="20">
        <f t="shared" si="13"/>
        <v>50</v>
      </c>
      <c r="M66" s="20">
        <f t="shared" si="14"/>
        <v>40</v>
      </c>
      <c r="N66" s="20">
        <f t="shared" si="15"/>
        <v>0</v>
      </c>
      <c r="P66" s="212"/>
      <c r="Q66" s="212"/>
      <c r="R66" s="212"/>
      <c r="S66" s="212"/>
      <c r="T66" s="212"/>
    </row>
    <row r="67" spans="2:20">
      <c r="B67" s="256" t="s">
        <v>28</v>
      </c>
      <c r="C67" s="256"/>
      <c r="D67" s="256"/>
      <c r="E67" s="214"/>
      <c r="F67" s="20">
        <v>30</v>
      </c>
      <c r="G67" s="212">
        <v>0</v>
      </c>
      <c r="H67" s="212">
        <v>19</v>
      </c>
      <c r="I67" s="212">
        <v>11</v>
      </c>
      <c r="J67" s="212">
        <v>0</v>
      </c>
      <c r="K67" s="20">
        <f t="shared" si="12"/>
        <v>0</v>
      </c>
      <c r="L67" s="20">
        <f t="shared" si="13"/>
        <v>63.333333333333329</v>
      </c>
      <c r="M67" s="20">
        <f t="shared" si="14"/>
        <v>36.666666666666664</v>
      </c>
      <c r="N67" s="20">
        <f t="shared" si="15"/>
        <v>0</v>
      </c>
      <c r="P67" s="212"/>
      <c r="Q67" s="212"/>
      <c r="R67" s="212"/>
      <c r="S67" s="212"/>
      <c r="T67" s="212"/>
    </row>
    <row r="68" spans="2:20">
      <c r="B68" s="256" t="s">
        <v>43</v>
      </c>
      <c r="C68" s="256"/>
      <c r="D68" s="256"/>
      <c r="E68" s="214"/>
      <c r="F68" s="20">
        <v>13</v>
      </c>
      <c r="G68" s="212">
        <v>0</v>
      </c>
      <c r="H68" s="212">
        <v>7</v>
      </c>
      <c r="I68" s="212">
        <v>6</v>
      </c>
      <c r="J68" s="212">
        <v>0</v>
      </c>
      <c r="K68" s="20">
        <f t="shared" si="12"/>
        <v>0</v>
      </c>
      <c r="L68" s="20">
        <f t="shared" si="13"/>
        <v>53.846153846153847</v>
      </c>
      <c r="M68" s="20">
        <f t="shared" si="14"/>
        <v>46.153846153846153</v>
      </c>
      <c r="N68" s="20">
        <f t="shared" si="15"/>
        <v>0</v>
      </c>
      <c r="P68" s="212"/>
      <c r="Q68" s="212"/>
      <c r="R68" s="212"/>
      <c r="S68" s="212"/>
      <c r="T68" s="212"/>
    </row>
    <row r="69" spans="2:20">
      <c r="B69" s="256" t="s">
        <v>42</v>
      </c>
      <c r="C69" s="256"/>
      <c r="D69" s="256"/>
      <c r="E69" s="17"/>
      <c r="F69" s="20">
        <v>9</v>
      </c>
      <c r="G69" s="212">
        <v>0</v>
      </c>
      <c r="H69" s="212">
        <v>1</v>
      </c>
      <c r="I69" s="212">
        <v>8</v>
      </c>
      <c r="J69" s="212">
        <v>0</v>
      </c>
      <c r="K69" s="20">
        <f t="shared" si="12"/>
        <v>0</v>
      </c>
      <c r="L69" s="20">
        <f t="shared" si="13"/>
        <v>11.111111111111111</v>
      </c>
      <c r="M69" s="20">
        <f t="shared" si="14"/>
        <v>88.888888888888886</v>
      </c>
      <c r="N69" s="20">
        <f t="shared" si="15"/>
        <v>0</v>
      </c>
      <c r="P69" s="212"/>
      <c r="Q69" s="212"/>
      <c r="R69" s="212"/>
      <c r="S69" s="212"/>
      <c r="T69" s="212"/>
    </row>
    <row r="70" spans="2:20">
      <c r="B70" s="256" t="s">
        <v>45</v>
      </c>
      <c r="C70" s="256"/>
      <c r="D70" s="256"/>
      <c r="E70" s="20"/>
      <c r="F70" s="20">
        <v>20</v>
      </c>
      <c r="G70" s="212">
        <v>4</v>
      </c>
      <c r="H70" s="212">
        <v>13</v>
      </c>
      <c r="I70" s="212">
        <v>3</v>
      </c>
      <c r="J70" s="212">
        <v>0</v>
      </c>
      <c r="K70" s="20">
        <f t="shared" si="12"/>
        <v>20</v>
      </c>
      <c r="L70" s="20">
        <f t="shared" si="13"/>
        <v>65</v>
      </c>
      <c r="M70" s="20">
        <f t="shared" si="14"/>
        <v>15</v>
      </c>
      <c r="N70" s="20">
        <f t="shared" si="15"/>
        <v>0</v>
      </c>
      <c r="P70" s="212"/>
      <c r="Q70" s="212"/>
      <c r="R70" s="212"/>
      <c r="S70" s="212"/>
      <c r="T70" s="212"/>
    </row>
    <row r="71" spans="2:20">
      <c r="B71" s="256" t="s">
        <v>26</v>
      </c>
      <c r="C71" s="256"/>
      <c r="D71" s="256"/>
      <c r="E71" s="20"/>
      <c r="F71" s="20">
        <v>22</v>
      </c>
      <c r="G71" s="212">
        <v>0</v>
      </c>
      <c r="H71" s="212">
        <v>9</v>
      </c>
      <c r="I71" s="212">
        <v>12</v>
      </c>
      <c r="J71" s="212">
        <v>1</v>
      </c>
      <c r="K71" s="20">
        <f t="shared" si="12"/>
        <v>0</v>
      </c>
      <c r="L71" s="20">
        <f t="shared" si="13"/>
        <v>40.909090909090914</v>
      </c>
      <c r="M71" s="20">
        <f t="shared" si="14"/>
        <v>54.54545454545454</v>
      </c>
      <c r="N71" s="20">
        <f t="shared" si="15"/>
        <v>4.5454545454545459</v>
      </c>
      <c r="P71" s="212"/>
      <c r="Q71" s="212"/>
      <c r="R71" s="212"/>
      <c r="S71" s="212"/>
      <c r="T71" s="212"/>
    </row>
    <row r="72" spans="2:20">
      <c r="B72" s="256" t="s">
        <v>12</v>
      </c>
      <c r="C72" s="256"/>
      <c r="D72" s="256"/>
      <c r="E72" s="20"/>
      <c r="F72" s="20">
        <v>14</v>
      </c>
      <c r="G72" s="212">
        <v>2</v>
      </c>
      <c r="H72" s="212">
        <v>6</v>
      </c>
      <c r="I72" s="212">
        <v>6</v>
      </c>
      <c r="J72" s="212">
        <v>0</v>
      </c>
      <c r="K72" s="20">
        <f t="shared" si="12"/>
        <v>14.285714285714285</v>
      </c>
      <c r="L72" s="20">
        <f t="shared" si="13"/>
        <v>42.857142857142854</v>
      </c>
      <c r="M72" s="20">
        <f t="shared" si="14"/>
        <v>42.857142857142854</v>
      </c>
      <c r="N72" s="20">
        <f t="shared" si="15"/>
        <v>0</v>
      </c>
      <c r="P72" s="212"/>
      <c r="Q72" s="212"/>
      <c r="R72" s="212"/>
      <c r="S72" s="212"/>
      <c r="T72" s="212"/>
    </row>
    <row r="73" spans="2:20">
      <c r="B73" s="256" t="s">
        <v>11</v>
      </c>
      <c r="C73" s="256"/>
      <c r="D73" s="256"/>
      <c r="E73" s="20"/>
      <c r="F73" s="20">
        <v>24</v>
      </c>
      <c r="G73" s="212">
        <v>5</v>
      </c>
      <c r="H73" s="212">
        <v>14</v>
      </c>
      <c r="I73" s="212">
        <v>5</v>
      </c>
      <c r="J73" s="212">
        <v>0</v>
      </c>
      <c r="K73" s="20">
        <f t="shared" si="12"/>
        <v>20.833333333333336</v>
      </c>
      <c r="L73" s="20">
        <f t="shared" si="13"/>
        <v>58.333333333333336</v>
      </c>
      <c r="M73" s="20">
        <f t="shared" si="14"/>
        <v>20.833333333333336</v>
      </c>
      <c r="N73" s="20">
        <f t="shared" si="15"/>
        <v>0</v>
      </c>
      <c r="P73" s="212"/>
      <c r="Q73" s="212"/>
      <c r="R73" s="212"/>
      <c r="S73" s="212"/>
      <c r="T73" s="212"/>
    </row>
    <row r="74" spans="2:20">
      <c r="B74" s="256" t="s">
        <v>44</v>
      </c>
      <c r="C74" s="256"/>
      <c r="D74" s="256"/>
      <c r="E74" s="20"/>
      <c r="F74" s="20">
        <v>1</v>
      </c>
      <c r="G74" s="212">
        <v>0</v>
      </c>
      <c r="H74" s="212">
        <v>0</v>
      </c>
      <c r="I74" s="212">
        <v>1</v>
      </c>
      <c r="J74" s="212">
        <v>0</v>
      </c>
      <c r="K74" s="20">
        <f t="shared" si="12"/>
        <v>0</v>
      </c>
      <c r="L74" s="20">
        <f t="shared" si="13"/>
        <v>0</v>
      </c>
      <c r="M74" s="20">
        <f t="shared" si="14"/>
        <v>100</v>
      </c>
      <c r="N74" s="20">
        <f t="shared" si="15"/>
        <v>0</v>
      </c>
      <c r="P74" s="212"/>
      <c r="Q74" s="212"/>
      <c r="R74" s="212"/>
      <c r="S74" s="212"/>
      <c r="T74" s="212"/>
    </row>
    <row r="75" spans="2:20">
      <c r="B75" s="22"/>
      <c r="C75" s="22"/>
      <c r="D75" s="20"/>
      <c r="E75" s="20"/>
      <c r="F75" s="20"/>
      <c r="G75" s="212"/>
      <c r="H75" s="212"/>
      <c r="I75" s="212"/>
      <c r="J75" s="212"/>
      <c r="K75" s="20"/>
      <c r="L75" s="20"/>
      <c r="M75" s="20"/>
      <c r="N75" s="20"/>
      <c r="P75" s="212"/>
      <c r="Q75" s="212"/>
      <c r="R75" s="212"/>
      <c r="S75" s="212"/>
      <c r="T75" s="212"/>
    </row>
    <row r="76" spans="2:20">
      <c r="B76" s="260" t="s">
        <v>132</v>
      </c>
      <c r="C76" s="260"/>
      <c r="D76" s="260"/>
      <c r="E76" s="20"/>
      <c r="F76" s="213">
        <f>SUM(F77:F90)</f>
        <v>187</v>
      </c>
      <c r="G76" s="213">
        <f>SUM(G77:G90)</f>
        <v>37</v>
      </c>
      <c r="H76" s="213">
        <f>SUM(H77:H90)</f>
        <v>93</v>
      </c>
      <c r="I76" s="213">
        <f>SUM(I77:I90)</f>
        <v>52</v>
      </c>
      <c r="J76" s="213">
        <f>SUM(J77:J90)</f>
        <v>5</v>
      </c>
      <c r="K76" s="17">
        <f t="shared" ref="K76:K90" si="16">SUM(G76/F76*100)</f>
        <v>19.786096256684495</v>
      </c>
      <c r="L76" s="17">
        <f t="shared" ref="L76:L90" si="17">SUM(H76/F76*100)</f>
        <v>49.732620320855617</v>
      </c>
      <c r="M76" s="17">
        <f t="shared" ref="M76:M90" si="18">SUM(I76/F76*100)</f>
        <v>27.807486631016044</v>
      </c>
      <c r="N76" s="17">
        <f t="shared" ref="N76:N90" si="19">SUM(J76/F76*100)</f>
        <v>2.6737967914438503</v>
      </c>
      <c r="P76" s="212"/>
      <c r="Q76" s="212"/>
      <c r="R76" s="212"/>
      <c r="S76" s="212"/>
      <c r="T76" s="212"/>
    </row>
    <row r="77" spans="2:20">
      <c r="B77" s="256" t="s">
        <v>38</v>
      </c>
      <c r="C77" s="256"/>
      <c r="D77" s="256"/>
      <c r="E77" s="20"/>
      <c r="F77" s="20">
        <v>48</v>
      </c>
      <c r="G77" s="212">
        <v>8</v>
      </c>
      <c r="H77" s="212">
        <v>18</v>
      </c>
      <c r="I77" s="212">
        <v>20</v>
      </c>
      <c r="J77" s="212">
        <v>2</v>
      </c>
      <c r="K77" s="20">
        <f t="shared" si="16"/>
        <v>16.666666666666664</v>
      </c>
      <c r="L77" s="20">
        <f t="shared" si="17"/>
        <v>37.5</v>
      </c>
      <c r="M77" s="20">
        <f t="shared" si="18"/>
        <v>41.666666666666671</v>
      </c>
      <c r="N77" s="20">
        <f t="shared" si="19"/>
        <v>4.1666666666666661</v>
      </c>
      <c r="P77" s="212"/>
      <c r="Q77" s="212"/>
      <c r="R77" s="212"/>
      <c r="S77" s="212"/>
      <c r="T77" s="212"/>
    </row>
    <row r="78" spans="2:20">
      <c r="B78" s="256" t="s">
        <v>54</v>
      </c>
      <c r="C78" s="256"/>
      <c r="D78" s="256"/>
      <c r="E78" s="20"/>
      <c r="F78" s="20">
        <v>12</v>
      </c>
      <c r="G78" s="212">
        <v>1</v>
      </c>
      <c r="H78" s="212">
        <v>5</v>
      </c>
      <c r="I78" s="212">
        <v>6</v>
      </c>
      <c r="J78" s="212">
        <v>0</v>
      </c>
      <c r="K78" s="20">
        <f t="shared" si="16"/>
        <v>8.3333333333333321</v>
      </c>
      <c r="L78" s="20">
        <f t="shared" si="17"/>
        <v>41.666666666666671</v>
      </c>
      <c r="M78" s="20">
        <f t="shared" si="18"/>
        <v>50</v>
      </c>
      <c r="N78" s="20">
        <f t="shared" si="19"/>
        <v>0</v>
      </c>
      <c r="P78" s="212"/>
      <c r="Q78" s="212"/>
      <c r="R78" s="212"/>
      <c r="S78" s="212"/>
      <c r="T78" s="212"/>
    </row>
    <row r="79" spans="2:20">
      <c r="B79" s="256" t="s">
        <v>107</v>
      </c>
      <c r="C79" s="256"/>
      <c r="D79" s="256"/>
      <c r="E79" s="20"/>
      <c r="F79" s="20">
        <v>11</v>
      </c>
      <c r="G79" s="212">
        <v>0</v>
      </c>
      <c r="H79" s="212">
        <v>9</v>
      </c>
      <c r="I79" s="212">
        <v>2</v>
      </c>
      <c r="J79" s="212">
        <v>0</v>
      </c>
      <c r="K79" s="20">
        <f t="shared" si="16"/>
        <v>0</v>
      </c>
      <c r="L79" s="20">
        <f t="shared" si="17"/>
        <v>81.818181818181827</v>
      </c>
      <c r="M79" s="20">
        <f t="shared" si="18"/>
        <v>18.181818181818183</v>
      </c>
      <c r="N79" s="20">
        <f t="shared" si="19"/>
        <v>0</v>
      </c>
      <c r="P79" s="212"/>
      <c r="Q79" s="212"/>
      <c r="R79" s="212"/>
      <c r="S79" s="212"/>
      <c r="T79" s="212"/>
    </row>
    <row r="80" spans="2:20">
      <c r="B80" s="256" t="s">
        <v>127</v>
      </c>
      <c r="C80" s="256"/>
      <c r="D80" s="256"/>
      <c r="E80" s="20"/>
      <c r="F80" s="20">
        <v>5</v>
      </c>
      <c r="G80" s="212">
        <v>0</v>
      </c>
      <c r="H80" s="212">
        <v>3</v>
      </c>
      <c r="I80" s="212">
        <v>2</v>
      </c>
      <c r="J80" s="212">
        <v>0</v>
      </c>
      <c r="K80" s="20">
        <f t="shared" si="16"/>
        <v>0</v>
      </c>
      <c r="L80" s="20">
        <f t="shared" si="17"/>
        <v>60</v>
      </c>
      <c r="M80" s="20">
        <f t="shared" si="18"/>
        <v>40</v>
      </c>
      <c r="N80" s="20">
        <f t="shared" si="19"/>
        <v>0</v>
      </c>
      <c r="P80" s="212"/>
      <c r="Q80" s="212"/>
      <c r="R80" s="212"/>
      <c r="S80" s="212"/>
      <c r="T80" s="212"/>
    </row>
    <row r="81" spans="2:20">
      <c r="B81" s="256" t="s">
        <v>125</v>
      </c>
      <c r="C81" s="256"/>
      <c r="D81" s="256"/>
      <c r="E81" s="19"/>
      <c r="F81" s="20">
        <v>12</v>
      </c>
      <c r="G81" s="212">
        <v>6</v>
      </c>
      <c r="H81" s="212">
        <v>5</v>
      </c>
      <c r="I81" s="212">
        <v>1</v>
      </c>
      <c r="J81" s="212">
        <v>0</v>
      </c>
      <c r="K81" s="20">
        <f t="shared" si="16"/>
        <v>50</v>
      </c>
      <c r="L81" s="20">
        <f t="shared" si="17"/>
        <v>41.666666666666671</v>
      </c>
      <c r="M81" s="20">
        <f t="shared" si="18"/>
        <v>8.3333333333333321</v>
      </c>
      <c r="N81" s="20">
        <f t="shared" si="19"/>
        <v>0</v>
      </c>
      <c r="P81" s="212"/>
      <c r="Q81" s="212"/>
      <c r="R81" s="212"/>
      <c r="S81" s="212"/>
      <c r="T81" s="212"/>
    </row>
    <row r="82" spans="2:20">
      <c r="B82" s="256" t="s">
        <v>155</v>
      </c>
      <c r="C82" s="256"/>
      <c r="D82" s="256"/>
      <c r="E82" s="17"/>
      <c r="F82" s="20">
        <v>10</v>
      </c>
      <c r="G82" s="212">
        <v>2</v>
      </c>
      <c r="H82" s="212">
        <v>7</v>
      </c>
      <c r="I82" s="212">
        <v>1</v>
      </c>
      <c r="J82" s="212">
        <v>0</v>
      </c>
      <c r="K82" s="20">
        <f t="shared" si="16"/>
        <v>20</v>
      </c>
      <c r="L82" s="20">
        <f t="shared" si="17"/>
        <v>70</v>
      </c>
      <c r="M82" s="20">
        <f t="shared" si="18"/>
        <v>10</v>
      </c>
      <c r="N82" s="20">
        <f t="shared" si="19"/>
        <v>0</v>
      </c>
      <c r="P82" s="212"/>
      <c r="Q82" s="212"/>
      <c r="R82" s="212"/>
      <c r="S82" s="212"/>
      <c r="T82" s="212"/>
    </row>
    <row r="83" spans="2:20">
      <c r="B83" s="256" t="s">
        <v>53</v>
      </c>
      <c r="C83" s="256"/>
      <c r="D83" s="256"/>
      <c r="E83" s="20"/>
      <c r="F83" s="20">
        <v>5</v>
      </c>
      <c r="G83" s="212">
        <v>0</v>
      </c>
      <c r="H83" s="212">
        <v>4</v>
      </c>
      <c r="I83" s="212">
        <v>1</v>
      </c>
      <c r="J83" s="212">
        <v>0</v>
      </c>
      <c r="K83" s="20">
        <f t="shared" si="16"/>
        <v>0</v>
      </c>
      <c r="L83" s="20">
        <f t="shared" si="17"/>
        <v>80</v>
      </c>
      <c r="M83" s="20">
        <f t="shared" si="18"/>
        <v>20</v>
      </c>
      <c r="N83" s="20">
        <f t="shared" si="19"/>
        <v>0</v>
      </c>
      <c r="P83" s="212"/>
      <c r="Q83" s="212"/>
      <c r="R83" s="212"/>
      <c r="S83" s="212"/>
      <c r="T83" s="212"/>
    </row>
    <row r="84" spans="2:20">
      <c r="B84" s="256" t="s">
        <v>0</v>
      </c>
      <c r="C84" s="256"/>
      <c r="D84" s="256"/>
      <c r="E84" s="20"/>
      <c r="F84" s="20">
        <v>16</v>
      </c>
      <c r="G84" s="212">
        <v>1</v>
      </c>
      <c r="H84" s="212">
        <v>6</v>
      </c>
      <c r="I84" s="212">
        <v>9</v>
      </c>
      <c r="J84" s="212">
        <v>0</v>
      </c>
      <c r="K84" s="20">
        <f t="shared" si="16"/>
        <v>6.25</v>
      </c>
      <c r="L84" s="20">
        <f t="shared" si="17"/>
        <v>37.5</v>
      </c>
      <c r="M84" s="20">
        <f t="shared" si="18"/>
        <v>56.25</v>
      </c>
      <c r="N84" s="20">
        <f t="shared" si="19"/>
        <v>0</v>
      </c>
      <c r="P84" s="212"/>
      <c r="Q84" s="212"/>
      <c r="R84" s="212"/>
      <c r="S84" s="212"/>
      <c r="T84" s="212"/>
    </row>
    <row r="85" spans="2:20">
      <c r="B85" s="256" t="s">
        <v>89</v>
      </c>
      <c r="C85" s="256"/>
      <c r="D85" s="256"/>
      <c r="E85" s="20"/>
      <c r="F85" s="20">
        <v>3</v>
      </c>
      <c r="G85" s="212">
        <v>1</v>
      </c>
      <c r="H85" s="212">
        <v>0</v>
      </c>
      <c r="I85" s="212">
        <v>2</v>
      </c>
      <c r="J85" s="212">
        <v>0</v>
      </c>
      <c r="K85" s="20">
        <f t="shared" si="16"/>
        <v>33.333333333333329</v>
      </c>
      <c r="L85" s="20">
        <f t="shared" si="17"/>
        <v>0</v>
      </c>
      <c r="M85" s="20">
        <f t="shared" si="18"/>
        <v>66.666666666666657</v>
      </c>
      <c r="N85" s="20">
        <f t="shared" si="19"/>
        <v>0</v>
      </c>
      <c r="P85" s="212"/>
      <c r="Q85" s="212"/>
      <c r="R85" s="212"/>
      <c r="S85" s="212"/>
      <c r="T85" s="212"/>
    </row>
    <row r="86" spans="2:20">
      <c r="B86" s="256" t="s">
        <v>153</v>
      </c>
      <c r="C86" s="256"/>
      <c r="D86" s="256"/>
      <c r="E86" s="20"/>
      <c r="F86" s="20">
        <v>10</v>
      </c>
      <c r="G86" s="212">
        <v>3</v>
      </c>
      <c r="H86" s="212">
        <v>3</v>
      </c>
      <c r="I86" s="212">
        <v>2</v>
      </c>
      <c r="J86" s="212">
        <v>2</v>
      </c>
      <c r="K86" s="20">
        <f t="shared" si="16"/>
        <v>30</v>
      </c>
      <c r="L86" s="20">
        <f t="shared" si="17"/>
        <v>30</v>
      </c>
      <c r="M86" s="20">
        <f t="shared" si="18"/>
        <v>20</v>
      </c>
      <c r="N86" s="20">
        <f t="shared" si="19"/>
        <v>20</v>
      </c>
      <c r="P86" s="212"/>
      <c r="Q86" s="212"/>
      <c r="R86" s="212"/>
      <c r="S86" s="212"/>
      <c r="T86" s="212"/>
    </row>
    <row r="87" spans="2:20">
      <c r="B87" s="256" t="s">
        <v>126</v>
      </c>
      <c r="C87" s="256"/>
      <c r="D87" s="256"/>
      <c r="E87" s="20"/>
      <c r="F87" s="20">
        <v>10</v>
      </c>
      <c r="G87" s="212">
        <v>3</v>
      </c>
      <c r="H87" s="212">
        <v>4</v>
      </c>
      <c r="I87" s="212">
        <v>2</v>
      </c>
      <c r="J87" s="212">
        <v>1</v>
      </c>
      <c r="K87" s="20">
        <f t="shared" si="16"/>
        <v>30</v>
      </c>
      <c r="L87" s="20">
        <f t="shared" si="17"/>
        <v>40</v>
      </c>
      <c r="M87" s="20">
        <f t="shared" si="18"/>
        <v>20</v>
      </c>
      <c r="N87" s="20">
        <f t="shared" si="19"/>
        <v>10</v>
      </c>
      <c r="P87" s="212"/>
      <c r="Q87" s="212"/>
      <c r="R87" s="212"/>
      <c r="S87" s="212"/>
      <c r="T87" s="212"/>
    </row>
    <row r="88" spans="2:20">
      <c r="B88" s="256" t="s">
        <v>148</v>
      </c>
      <c r="C88" s="256"/>
      <c r="D88" s="256"/>
      <c r="E88" s="20"/>
      <c r="F88" s="20">
        <v>18</v>
      </c>
      <c r="G88" s="212">
        <v>6</v>
      </c>
      <c r="H88" s="212">
        <v>11</v>
      </c>
      <c r="I88" s="212">
        <v>1</v>
      </c>
      <c r="J88" s="212">
        <v>0</v>
      </c>
      <c r="K88" s="20">
        <f t="shared" si="16"/>
        <v>33.333333333333329</v>
      </c>
      <c r="L88" s="20">
        <f t="shared" si="17"/>
        <v>61.111111111111114</v>
      </c>
      <c r="M88" s="20">
        <f t="shared" si="18"/>
        <v>5.5555555555555554</v>
      </c>
      <c r="N88" s="20">
        <f t="shared" si="19"/>
        <v>0</v>
      </c>
      <c r="P88" s="212"/>
      <c r="Q88" s="212"/>
      <c r="R88" s="212"/>
      <c r="S88" s="212"/>
      <c r="T88" s="212"/>
    </row>
    <row r="89" spans="2:20">
      <c r="B89" s="256" t="s">
        <v>189</v>
      </c>
      <c r="C89" s="256"/>
      <c r="D89" s="256"/>
      <c r="E89" s="20"/>
      <c r="F89" s="20">
        <v>10</v>
      </c>
      <c r="G89" s="212">
        <v>2</v>
      </c>
      <c r="H89" s="212">
        <v>8</v>
      </c>
      <c r="I89" s="212">
        <v>0</v>
      </c>
      <c r="J89" s="212">
        <v>0</v>
      </c>
      <c r="K89" s="20">
        <f t="shared" si="16"/>
        <v>20</v>
      </c>
      <c r="L89" s="20">
        <f t="shared" si="17"/>
        <v>80</v>
      </c>
      <c r="M89" s="20">
        <f t="shared" si="18"/>
        <v>0</v>
      </c>
      <c r="N89" s="20">
        <f t="shared" si="19"/>
        <v>0</v>
      </c>
      <c r="P89" s="212"/>
      <c r="Q89" s="212"/>
      <c r="R89" s="212"/>
      <c r="S89" s="212"/>
      <c r="T89" s="212"/>
    </row>
    <row r="90" spans="2:20">
      <c r="B90" s="256" t="s">
        <v>128</v>
      </c>
      <c r="C90" s="256"/>
      <c r="D90" s="256"/>
      <c r="E90" s="20"/>
      <c r="F90" s="20">
        <v>17</v>
      </c>
      <c r="G90" s="212">
        <v>4</v>
      </c>
      <c r="H90" s="212">
        <v>10</v>
      </c>
      <c r="I90" s="212">
        <v>3</v>
      </c>
      <c r="J90" s="212">
        <v>0</v>
      </c>
      <c r="K90" s="20">
        <f t="shared" si="16"/>
        <v>23.52941176470588</v>
      </c>
      <c r="L90" s="20">
        <f t="shared" si="17"/>
        <v>58.82352941176471</v>
      </c>
      <c r="M90" s="20">
        <f t="shared" si="18"/>
        <v>17.647058823529413</v>
      </c>
      <c r="N90" s="20">
        <f t="shared" si="19"/>
        <v>0</v>
      </c>
      <c r="P90" s="212"/>
      <c r="Q90" s="212"/>
      <c r="R90" s="212"/>
      <c r="S90" s="212"/>
      <c r="T90" s="212"/>
    </row>
    <row r="91" spans="2:20">
      <c r="B91" s="187"/>
      <c r="C91" s="22"/>
      <c r="D91" s="20"/>
      <c r="E91" s="20"/>
      <c r="F91" s="20"/>
      <c r="G91" s="212"/>
      <c r="H91" s="212"/>
      <c r="I91" s="212"/>
      <c r="J91" s="212"/>
      <c r="K91" s="20"/>
      <c r="L91" s="20"/>
      <c r="M91" s="20"/>
      <c r="N91" s="20"/>
      <c r="P91" s="212"/>
      <c r="Q91" s="212"/>
      <c r="R91" s="212"/>
      <c r="S91" s="212"/>
      <c r="T91" s="212"/>
    </row>
    <row r="92" spans="2:20">
      <c r="B92" s="258" t="s">
        <v>133</v>
      </c>
      <c r="C92" s="258"/>
      <c r="D92" s="258"/>
      <c r="E92" s="20"/>
      <c r="F92" s="213">
        <f>SUM(F93:F103)</f>
        <v>157</v>
      </c>
      <c r="G92" s="213">
        <f>SUM(G93:G103)</f>
        <v>14</v>
      </c>
      <c r="H92" s="213">
        <f>SUM(H93:H103)</f>
        <v>83</v>
      </c>
      <c r="I92" s="213">
        <f>SUM(I93:I103)</f>
        <v>57</v>
      </c>
      <c r="J92" s="213">
        <f>SUM(J93:J103)</f>
        <v>3</v>
      </c>
      <c r="K92" s="17">
        <f t="shared" ref="K92:K103" si="20">SUM(G92/F92*100)</f>
        <v>8.9171974522292992</v>
      </c>
      <c r="L92" s="17">
        <f t="shared" ref="L92:L103" si="21">SUM(H92/F92*100)</f>
        <v>52.866242038216562</v>
      </c>
      <c r="M92" s="17">
        <f t="shared" ref="M92:M103" si="22">SUM(I92/F92*100)</f>
        <v>36.30573248407643</v>
      </c>
      <c r="N92" s="17">
        <f t="shared" ref="N92:N103" si="23">SUM(J92/F92*100)</f>
        <v>1.910828025477707</v>
      </c>
      <c r="P92" s="212"/>
      <c r="Q92" s="212"/>
      <c r="R92" s="212"/>
      <c r="S92" s="212"/>
      <c r="T92" s="212"/>
    </row>
    <row r="93" spans="2:20">
      <c r="B93" s="256" t="s">
        <v>14</v>
      </c>
      <c r="C93" s="256"/>
      <c r="D93" s="256"/>
      <c r="E93" s="20"/>
      <c r="F93" s="20">
        <v>7</v>
      </c>
      <c r="G93" s="212">
        <v>1</v>
      </c>
      <c r="H93" s="212">
        <v>4</v>
      </c>
      <c r="I93" s="212">
        <v>2</v>
      </c>
      <c r="J93" s="212">
        <v>0</v>
      </c>
      <c r="K93" s="20">
        <f t="shared" si="20"/>
        <v>14.285714285714285</v>
      </c>
      <c r="L93" s="20">
        <f t="shared" si="21"/>
        <v>57.142857142857139</v>
      </c>
      <c r="M93" s="20">
        <f t="shared" si="22"/>
        <v>28.571428571428569</v>
      </c>
      <c r="N93" s="20">
        <f t="shared" si="23"/>
        <v>0</v>
      </c>
      <c r="P93" s="212"/>
      <c r="Q93" s="212"/>
      <c r="R93" s="212"/>
      <c r="S93" s="212"/>
      <c r="T93" s="212"/>
    </row>
    <row r="94" spans="2:20">
      <c r="B94" s="256" t="s">
        <v>31</v>
      </c>
      <c r="C94" s="256"/>
      <c r="D94" s="256"/>
      <c r="E94" s="20"/>
      <c r="F94" s="20">
        <v>16</v>
      </c>
      <c r="G94" s="212">
        <v>0</v>
      </c>
      <c r="H94" s="212">
        <v>5</v>
      </c>
      <c r="I94" s="212">
        <v>11</v>
      </c>
      <c r="J94" s="212">
        <v>0</v>
      </c>
      <c r="K94" s="20">
        <f t="shared" si="20"/>
        <v>0</v>
      </c>
      <c r="L94" s="20">
        <f t="shared" si="21"/>
        <v>31.25</v>
      </c>
      <c r="M94" s="20">
        <f t="shared" si="22"/>
        <v>68.75</v>
      </c>
      <c r="N94" s="20">
        <f t="shared" si="23"/>
        <v>0</v>
      </c>
      <c r="P94" s="212"/>
      <c r="Q94" s="212"/>
      <c r="R94" s="212"/>
      <c r="S94" s="212"/>
      <c r="T94" s="212"/>
    </row>
    <row r="95" spans="2:20">
      <c r="B95" s="256" t="s">
        <v>13</v>
      </c>
      <c r="C95" s="256"/>
      <c r="D95" s="256"/>
      <c r="E95" s="19"/>
      <c r="F95" s="20">
        <v>1</v>
      </c>
      <c r="G95" s="212">
        <v>0</v>
      </c>
      <c r="H95" s="212">
        <v>1</v>
      </c>
      <c r="I95" s="212">
        <v>0</v>
      </c>
      <c r="J95" s="212">
        <v>0</v>
      </c>
      <c r="K95" s="20">
        <f t="shared" si="20"/>
        <v>0</v>
      </c>
      <c r="L95" s="20">
        <f t="shared" si="21"/>
        <v>100</v>
      </c>
      <c r="M95" s="20">
        <f t="shared" si="22"/>
        <v>0</v>
      </c>
      <c r="N95" s="20">
        <f t="shared" si="23"/>
        <v>0</v>
      </c>
      <c r="P95" s="212"/>
      <c r="Q95" s="212"/>
      <c r="R95" s="212"/>
      <c r="S95" s="212"/>
      <c r="T95" s="212"/>
    </row>
    <row r="96" spans="2:20">
      <c r="B96" s="256" t="s">
        <v>106</v>
      </c>
      <c r="C96" s="256"/>
      <c r="D96" s="256"/>
      <c r="E96" s="17"/>
      <c r="F96" s="20">
        <v>32</v>
      </c>
      <c r="G96" s="212">
        <v>1</v>
      </c>
      <c r="H96" s="212">
        <v>22</v>
      </c>
      <c r="I96" s="212">
        <v>9</v>
      </c>
      <c r="J96" s="212">
        <v>0</v>
      </c>
      <c r="K96" s="20">
        <f t="shared" si="20"/>
        <v>3.125</v>
      </c>
      <c r="L96" s="20">
        <f t="shared" si="21"/>
        <v>68.75</v>
      </c>
      <c r="M96" s="20">
        <f t="shared" si="22"/>
        <v>28.125</v>
      </c>
      <c r="N96" s="20">
        <f t="shared" si="23"/>
        <v>0</v>
      </c>
      <c r="P96" s="212"/>
      <c r="Q96" s="212"/>
      <c r="R96" s="212"/>
      <c r="S96" s="212"/>
      <c r="T96" s="212"/>
    </row>
    <row r="97" spans="2:20">
      <c r="B97" s="256" t="s">
        <v>142</v>
      </c>
      <c r="C97" s="256"/>
      <c r="D97" s="256"/>
      <c r="E97" s="20"/>
      <c r="F97" s="20">
        <v>17</v>
      </c>
      <c r="G97" s="212">
        <v>0</v>
      </c>
      <c r="H97" s="212">
        <v>11</v>
      </c>
      <c r="I97" s="212">
        <v>6</v>
      </c>
      <c r="J97" s="212">
        <v>0</v>
      </c>
      <c r="K97" s="20">
        <f t="shared" si="20"/>
        <v>0</v>
      </c>
      <c r="L97" s="20">
        <f t="shared" si="21"/>
        <v>64.705882352941174</v>
      </c>
      <c r="M97" s="20">
        <f t="shared" si="22"/>
        <v>35.294117647058826</v>
      </c>
      <c r="N97" s="20">
        <f t="shared" si="23"/>
        <v>0</v>
      </c>
      <c r="P97" s="212"/>
      <c r="Q97" s="212"/>
      <c r="R97" s="212"/>
      <c r="S97" s="212"/>
      <c r="T97" s="212"/>
    </row>
    <row r="98" spans="2:20">
      <c r="B98" s="256" t="s">
        <v>15</v>
      </c>
      <c r="C98" s="256"/>
      <c r="D98" s="256"/>
      <c r="E98" s="20"/>
      <c r="F98" s="20">
        <v>13</v>
      </c>
      <c r="G98" s="212">
        <v>1</v>
      </c>
      <c r="H98" s="212">
        <v>6</v>
      </c>
      <c r="I98" s="212">
        <v>6</v>
      </c>
      <c r="J98" s="212">
        <v>0</v>
      </c>
      <c r="K98" s="20">
        <f t="shared" si="20"/>
        <v>7.6923076923076925</v>
      </c>
      <c r="L98" s="20">
        <f t="shared" si="21"/>
        <v>46.153846153846153</v>
      </c>
      <c r="M98" s="20">
        <f t="shared" si="22"/>
        <v>46.153846153846153</v>
      </c>
      <c r="N98" s="20">
        <f t="shared" si="23"/>
        <v>0</v>
      </c>
      <c r="P98" s="212"/>
      <c r="Q98" s="212"/>
      <c r="R98" s="212"/>
      <c r="S98" s="212"/>
      <c r="T98" s="212"/>
    </row>
    <row r="99" spans="2:20">
      <c r="B99" s="256" t="s">
        <v>120</v>
      </c>
      <c r="C99" s="256"/>
      <c r="D99" s="256"/>
      <c r="E99" s="20"/>
      <c r="F99" s="20">
        <v>27</v>
      </c>
      <c r="G99" s="212">
        <v>4</v>
      </c>
      <c r="H99" s="212">
        <v>17</v>
      </c>
      <c r="I99" s="212">
        <v>6</v>
      </c>
      <c r="J99" s="212">
        <v>0</v>
      </c>
      <c r="K99" s="20">
        <f t="shared" si="20"/>
        <v>14.814814814814813</v>
      </c>
      <c r="L99" s="20">
        <f t="shared" si="21"/>
        <v>62.962962962962962</v>
      </c>
      <c r="M99" s="20">
        <f t="shared" si="22"/>
        <v>22.222222222222221</v>
      </c>
      <c r="N99" s="20">
        <f t="shared" si="23"/>
        <v>0</v>
      </c>
      <c r="P99" s="212"/>
      <c r="Q99" s="212"/>
      <c r="R99" s="212"/>
      <c r="S99" s="212"/>
      <c r="T99" s="212"/>
    </row>
    <row r="100" spans="2:20">
      <c r="B100" s="256" t="s">
        <v>32</v>
      </c>
      <c r="C100" s="256"/>
      <c r="D100" s="256"/>
      <c r="E100" s="20"/>
      <c r="F100" s="20">
        <v>8</v>
      </c>
      <c r="G100" s="212">
        <v>1</v>
      </c>
      <c r="H100" s="212">
        <v>3</v>
      </c>
      <c r="I100" s="212">
        <v>4</v>
      </c>
      <c r="J100" s="212">
        <v>0</v>
      </c>
      <c r="K100" s="20">
        <f t="shared" si="20"/>
        <v>12.5</v>
      </c>
      <c r="L100" s="20">
        <f t="shared" si="21"/>
        <v>37.5</v>
      </c>
      <c r="M100" s="20">
        <f t="shared" si="22"/>
        <v>50</v>
      </c>
      <c r="N100" s="20">
        <f t="shared" si="23"/>
        <v>0</v>
      </c>
      <c r="P100" s="212"/>
      <c r="Q100" s="212"/>
      <c r="R100" s="212"/>
      <c r="S100" s="212"/>
      <c r="T100" s="212"/>
    </row>
    <row r="101" spans="2:20">
      <c r="B101" s="256" t="s">
        <v>39</v>
      </c>
      <c r="C101" s="256"/>
      <c r="D101" s="256"/>
      <c r="E101" s="20"/>
      <c r="F101" s="20">
        <v>7</v>
      </c>
      <c r="G101" s="212">
        <v>2</v>
      </c>
      <c r="H101" s="212">
        <v>2</v>
      </c>
      <c r="I101" s="212">
        <v>2</v>
      </c>
      <c r="J101" s="212">
        <v>1</v>
      </c>
      <c r="K101" s="20">
        <f t="shared" si="20"/>
        <v>28.571428571428569</v>
      </c>
      <c r="L101" s="20">
        <f t="shared" si="21"/>
        <v>28.571428571428569</v>
      </c>
      <c r="M101" s="20">
        <f t="shared" si="22"/>
        <v>28.571428571428569</v>
      </c>
      <c r="N101" s="20">
        <f t="shared" si="23"/>
        <v>14.285714285714285</v>
      </c>
      <c r="P101" s="212"/>
      <c r="Q101" s="212"/>
      <c r="R101" s="212"/>
      <c r="S101" s="212"/>
      <c r="T101" s="212"/>
    </row>
    <row r="102" spans="2:20">
      <c r="B102" s="256" t="s">
        <v>117</v>
      </c>
      <c r="C102" s="256"/>
      <c r="D102" s="256"/>
      <c r="E102" s="20"/>
      <c r="F102" s="20">
        <v>21</v>
      </c>
      <c r="G102" s="212">
        <v>4</v>
      </c>
      <c r="H102" s="212">
        <v>10</v>
      </c>
      <c r="I102" s="212">
        <v>6</v>
      </c>
      <c r="J102" s="212">
        <v>1</v>
      </c>
      <c r="K102" s="20">
        <f t="shared" si="20"/>
        <v>19.047619047619047</v>
      </c>
      <c r="L102" s="20">
        <f t="shared" si="21"/>
        <v>47.619047619047613</v>
      </c>
      <c r="M102" s="20">
        <f t="shared" si="22"/>
        <v>28.571428571428569</v>
      </c>
      <c r="N102" s="20">
        <f t="shared" si="23"/>
        <v>4.7619047619047619</v>
      </c>
      <c r="P102" s="212"/>
      <c r="Q102" s="212"/>
      <c r="R102" s="212"/>
      <c r="S102" s="212"/>
      <c r="T102" s="212"/>
    </row>
    <row r="103" spans="2:20">
      <c r="B103" s="256" t="s">
        <v>64</v>
      </c>
      <c r="C103" s="256"/>
      <c r="D103" s="256"/>
      <c r="E103" s="20"/>
      <c r="F103" s="20">
        <v>8</v>
      </c>
      <c r="G103" s="212">
        <v>0</v>
      </c>
      <c r="H103" s="212">
        <v>2</v>
      </c>
      <c r="I103" s="212">
        <v>5</v>
      </c>
      <c r="J103" s="212">
        <v>1</v>
      </c>
      <c r="K103" s="20">
        <f t="shared" si="20"/>
        <v>0</v>
      </c>
      <c r="L103" s="20">
        <f t="shared" si="21"/>
        <v>25</v>
      </c>
      <c r="M103" s="20">
        <f t="shared" si="22"/>
        <v>62.5</v>
      </c>
      <c r="N103" s="20">
        <f t="shared" si="23"/>
        <v>12.5</v>
      </c>
      <c r="P103" s="212"/>
      <c r="Q103" s="212"/>
      <c r="R103" s="212"/>
      <c r="S103" s="212"/>
      <c r="T103" s="212"/>
    </row>
    <row r="104" spans="2:20">
      <c r="B104" s="187"/>
      <c r="C104" s="22"/>
      <c r="D104" s="20"/>
      <c r="E104" s="20"/>
      <c r="F104" s="20"/>
      <c r="G104" s="212"/>
      <c r="H104" s="212"/>
      <c r="I104" s="212"/>
      <c r="J104" s="212"/>
      <c r="K104" s="20"/>
      <c r="L104" s="20"/>
      <c r="M104" s="20"/>
      <c r="N104" s="20"/>
      <c r="P104" s="212"/>
      <c r="Q104" s="212"/>
      <c r="R104" s="212"/>
      <c r="S104" s="212"/>
      <c r="T104" s="212"/>
    </row>
    <row r="105" spans="2:20">
      <c r="B105" s="258" t="s">
        <v>134</v>
      </c>
      <c r="C105" s="258"/>
      <c r="D105" s="258"/>
      <c r="E105" s="20"/>
      <c r="F105" s="213">
        <f>SUM(F106:F138)</f>
        <v>236</v>
      </c>
      <c r="G105" s="213">
        <f>SUM(G106:G138)</f>
        <v>38</v>
      </c>
      <c r="H105" s="213">
        <f>SUM(H106:H138)</f>
        <v>143</v>
      </c>
      <c r="I105" s="213">
        <f>SUM(I106:I138)</f>
        <v>51</v>
      </c>
      <c r="J105" s="213">
        <f>SUM(J106:J138)</f>
        <v>4</v>
      </c>
      <c r="K105" s="17">
        <f t="shared" ref="K105:K138" si="24">SUM(G105/F105*100)</f>
        <v>16.101694915254235</v>
      </c>
      <c r="L105" s="17">
        <f t="shared" ref="L105:L138" si="25">SUM(H105/F105*100)</f>
        <v>60.593220338983059</v>
      </c>
      <c r="M105" s="17">
        <f t="shared" ref="M105:M138" si="26">SUM(I105/F105*100)</f>
        <v>21.610169491525426</v>
      </c>
      <c r="N105" s="17">
        <f t="shared" ref="N105:N138" si="27">SUM(J105/F105*100)</f>
        <v>1.6949152542372881</v>
      </c>
      <c r="P105" s="212"/>
      <c r="Q105" s="212"/>
      <c r="R105" s="212"/>
      <c r="S105" s="212"/>
      <c r="T105" s="212"/>
    </row>
    <row r="106" spans="2:20">
      <c r="B106" s="256" t="s">
        <v>92</v>
      </c>
      <c r="C106" s="256"/>
      <c r="D106" s="256"/>
      <c r="E106" s="20"/>
      <c r="F106" s="20">
        <v>10</v>
      </c>
      <c r="G106" s="212">
        <v>10</v>
      </c>
      <c r="H106" s="212">
        <v>0</v>
      </c>
      <c r="I106" s="212">
        <v>0</v>
      </c>
      <c r="J106" s="212">
        <v>0</v>
      </c>
      <c r="K106" s="20">
        <f t="shared" si="24"/>
        <v>100</v>
      </c>
      <c r="L106" s="20">
        <f t="shared" si="25"/>
        <v>0</v>
      </c>
      <c r="M106" s="20">
        <f t="shared" si="26"/>
        <v>0</v>
      </c>
      <c r="N106" s="20">
        <f t="shared" si="27"/>
        <v>0</v>
      </c>
      <c r="P106" s="212"/>
      <c r="Q106" s="212"/>
      <c r="R106" s="212"/>
      <c r="S106" s="212"/>
      <c r="T106" s="212"/>
    </row>
    <row r="107" spans="2:20">
      <c r="B107" s="256" t="s">
        <v>93</v>
      </c>
      <c r="C107" s="256"/>
      <c r="D107" s="256"/>
      <c r="E107" s="20"/>
      <c r="F107" s="20">
        <v>6</v>
      </c>
      <c r="G107" s="212">
        <v>0</v>
      </c>
      <c r="H107" s="212">
        <v>6</v>
      </c>
      <c r="I107" s="212">
        <v>0</v>
      </c>
      <c r="J107" s="212">
        <v>0</v>
      </c>
      <c r="K107" s="20">
        <f t="shared" si="24"/>
        <v>0</v>
      </c>
      <c r="L107" s="20">
        <f t="shared" si="25"/>
        <v>100</v>
      </c>
      <c r="M107" s="20">
        <f t="shared" si="26"/>
        <v>0</v>
      </c>
      <c r="N107" s="20">
        <f t="shared" si="27"/>
        <v>0</v>
      </c>
      <c r="P107" s="212"/>
      <c r="Q107" s="212"/>
      <c r="R107" s="212"/>
      <c r="S107" s="212"/>
      <c r="T107" s="212"/>
    </row>
    <row r="108" spans="2:20">
      <c r="B108" s="256" t="s">
        <v>185</v>
      </c>
      <c r="C108" s="256"/>
      <c r="D108" s="256"/>
      <c r="E108" s="20"/>
      <c r="F108" s="20">
        <v>6</v>
      </c>
      <c r="G108" s="212">
        <v>0</v>
      </c>
      <c r="H108" s="212">
        <v>5</v>
      </c>
      <c r="I108" s="212">
        <v>1</v>
      </c>
      <c r="J108" s="212">
        <v>0</v>
      </c>
      <c r="K108" s="20">
        <f t="shared" si="24"/>
        <v>0</v>
      </c>
      <c r="L108" s="20">
        <f t="shared" si="25"/>
        <v>83.333333333333343</v>
      </c>
      <c r="M108" s="20">
        <f t="shared" si="26"/>
        <v>16.666666666666664</v>
      </c>
      <c r="N108" s="20">
        <f t="shared" si="27"/>
        <v>0</v>
      </c>
      <c r="P108" s="212"/>
      <c r="Q108" s="212"/>
      <c r="R108" s="212"/>
      <c r="S108" s="212"/>
      <c r="T108" s="212"/>
    </row>
    <row r="109" spans="2:20">
      <c r="B109" s="256" t="s">
        <v>99</v>
      </c>
      <c r="C109" s="256"/>
      <c r="D109" s="256"/>
      <c r="E109" s="20"/>
      <c r="F109" s="20">
        <v>7</v>
      </c>
      <c r="G109" s="212">
        <v>0</v>
      </c>
      <c r="H109" s="212">
        <v>3</v>
      </c>
      <c r="I109" s="212">
        <v>4</v>
      </c>
      <c r="J109" s="212">
        <v>0</v>
      </c>
      <c r="K109" s="20">
        <f t="shared" si="24"/>
        <v>0</v>
      </c>
      <c r="L109" s="20">
        <f t="shared" si="25"/>
        <v>42.857142857142854</v>
      </c>
      <c r="M109" s="20">
        <f t="shared" si="26"/>
        <v>57.142857142857139</v>
      </c>
      <c r="N109" s="20">
        <f t="shared" si="27"/>
        <v>0</v>
      </c>
      <c r="P109" s="212"/>
      <c r="Q109" s="212"/>
      <c r="R109" s="212"/>
      <c r="S109" s="212"/>
      <c r="T109" s="212"/>
    </row>
    <row r="110" spans="2:20">
      <c r="B110" s="256" t="s">
        <v>160</v>
      </c>
      <c r="C110" s="256"/>
      <c r="D110" s="256"/>
      <c r="E110" s="20"/>
      <c r="F110" s="20">
        <v>6</v>
      </c>
      <c r="G110" s="212">
        <v>0</v>
      </c>
      <c r="H110" s="212">
        <v>5</v>
      </c>
      <c r="I110" s="212">
        <v>1</v>
      </c>
      <c r="J110" s="212">
        <v>0</v>
      </c>
      <c r="K110" s="20">
        <f t="shared" si="24"/>
        <v>0</v>
      </c>
      <c r="L110" s="20">
        <f t="shared" si="25"/>
        <v>83.333333333333343</v>
      </c>
      <c r="M110" s="20">
        <f t="shared" si="26"/>
        <v>16.666666666666664</v>
      </c>
      <c r="N110" s="20">
        <f t="shared" si="27"/>
        <v>0</v>
      </c>
      <c r="P110" s="212"/>
      <c r="Q110" s="212"/>
      <c r="R110" s="212"/>
      <c r="S110" s="212"/>
      <c r="T110" s="212"/>
    </row>
    <row r="111" spans="2:20">
      <c r="B111" s="256" t="s">
        <v>112</v>
      </c>
      <c r="C111" s="256"/>
      <c r="D111" s="256"/>
      <c r="E111" s="20"/>
      <c r="F111" s="20">
        <v>9</v>
      </c>
      <c r="G111" s="212">
        <v>0</v>
      </c>
      <c r="H111" s="212">
        <v>8</v>
      </c>
      <c r="I111" s="212">
        <v>1</v>
      </c>
      <c r="J111" s="212">
        <v>0</v>
      </c>
      <c r="K111" s="20">
        <f t="shared" si="24"/>
        <v>0</v>
      </c>
      <c r="L111" s="20">
        <f t="shared" si="25"/>
        <v>88.888888888888886</v>
      </c>
      <c r="M111" s="20">
        <f t="shared" si="26"/>
        <v>11.111111111111111</v>
      </c>
      <c r="N111" s="20">
        <f t="shared" si="27"/>
        <v>0</v>
      </c>
      <c r="P111" s="212"/>
      <c r="Q111" s="212"/>
      <c r="R111" s="212"/>
      <c r="S111" s="212"/>
      <c r="T111" s="212"/>
    </row>
    <row r="112" spans="2:20">
      <c r="B112" s="256" t="s">
        <v>72</v>
      </c>
      <c r="C112" s="256"/>
      <c r="D112" s="256"/>
      <c r="E112" s="20"/>
      <c r="F112" s="20">
        <v>1</v>
      </c>
      <c r="G112" s="212">
        <v>0</v>
      </c>
      <c r="H112" s="212">
        <v>1</v>
      </c>
      <c r="I112" s="212">
        <v>0</v>
      </c>
      <c r="J112" s="212">
        <v>0</v>
      </c>
      <c r="K112" s="20">
        <f t="shared" si="24"/>
        <v>0</v>
      </c>
      <c r="L112" s="20">
        <f t="shared" si="25"/>
        <v>100</v>
      </c>
      <c r="M112" s="20">
        <f t="shared" si="26"/>
        <v>0</v>
      </c>
      <c r="N112" s="20">
        <f t="shared" si="27"/>
        <v>0</v>
      </c>
      <c r="P112" s="212"/>
      <c r="Q112" s="212"/>
      <c r="R112" s="212"/>
      <c r="S112" s="212"/>
      <c r="T112" s="212"/>
    </row>
    <row r="113" spans="2:20">
      <c r="B113" s="256" t="s">
        <v>197</v>
      </c>
      <c r="C113" s="256"/>
      <c r="D113" s="256"/>
      <c r="E113" s="20"/>
      <c r="F113" s="20">
        <v>13</v>
      </c>
      <c r="G113" s="212">
        <v>2</v>
      </c>
      <c r="H113" s="212">
        <v>7</v>
      </c>
      <c r="I113" s="212">
        <v>4</v>
      </c>
      <c r="J113" s="212">
        <v>0</v>
      </c>
      <c r="K113" s="20">
        <f t="shared" si="24"/>
        <v>15.384615384615385</v>
      </c>
      <c r="L113" s="20">
        <f t="shared" si="25"/>
        <v>53.846153846153847</v>
      </c>
      <c r="M113" s="20">
        <f t="shared" si="26"/>
        <v>30.76923076923077</v>
      </c>
      <c r="N113" s="20">
        <f t="shared" si="27"/>
        <v>0</v>
      </c>
      <c r="P113" s="212"/>
      <c r="Q113" s="212"/>
      <c r="R113" s="212"/>
      <c r="S113" s="212"/>
      <c r="T113" s="212"/>
    </row>
    <row r="114" spans="2:20">
      <c r="B114" s="256" t="s">
        <v>55</v>
      </c>
      <c r="C114" s="256"/>
      <c r="D114" s="256"/>
      <c r="E114" s="20"/>
      <c r="F114" s="20">
        <v>13</v>
      </c>
      <c r="G114" s="212">
        <v>2</v>
      </c>
      <c r="H114" s="212">
        <v>7</v>
      </c>
      <c r="I114" s="212">
        <v>4</v>
      </c>
      <c r="J114" s="212">
        <v>0</v>
      </c>
      <c r="K114" s="20">
        <f t="shared" si="24"/>
        <v>15.384615384615385</v>
      </c>
      <c r="L114" s="20">
        <f t="shared" si="25"/>
        <v>53.846153846153847</v>
      </c>
      <c r="M114" s="20">
        <f t="shared" si="26"/>
        <v>30.76923076923077</v>
      </c>
      <c r="N114" s="20">
        <f t="shared" si="27"/>
        <v>0</v>
      </c>
      <c r="P114" s="212"/>
      <c r="Q114" s="212"/>
      <c r="R114" s="212"/>
      <c r="S114" s="212"/>
      <c r="T114" s="212"/>
    </row>
    <row r="115" spans="2:20">
      <c r="B115" s="256" t="s">
        <v>141</v>
      </c>
      <c r="C115" s="256"/>
      <c r="D115" s="256"/>
      <c r="E115" s="20"/>
      <c r="F115" s="20">
        <v>7</v>
      </c>
      <c r="G115" s="212">
        <v>1</v>
      </c>
      <c r="H115" s="212">
        <v>4</v>
      </c>
      <c r="I115" s="212">
        <v>2</v>
      </c>
      <c r="J115" s="212">
        <v>0</v>
      </c>
      <c r="K115" s="20">
        <f t="shared" si="24"/>
        <v>14.285714285714285</v>
      </c>
      <c r="L115" s="20">
        <f t="shared" si="25"/>
        <v>57.142857142857139</v>
      </c>
      <c r="M115" s="20">
        <f t="shared" si="26"/>
        <v>28.571428571428569</v>
      </c>
      <c r="N115" s="20">
        <f t="shared" si="27"/>
        <v>0</v>
      </c>
      <c r="P115" s="212"/>
      <c r="Q115" s="212"/>
      <c r="R115" s="212"/>
      <c r="S115" s="212"/>
      <c r="T115" s="212"/>
    </row>
    <row r="116" spans="2:20">
      <c r="B116" s="256" t="s">
        <v>159</v>
      </c>
      <c r="C116" s="256"/>
      <c r="D116" s="256"/>
      <c r="E116" s="20"/>
      <c r="F116" s="20">
        <v>9</v>
      </c>
      <c r="G116" s="212">
        <v>0</v>
      </c>
      <c r="H116" s="212">
        <v>6</v>
      </c>
      <c r="I116" s="212">
        <v>3</v>
      </c>
      <c r="J116" s="212">
        <v>0</v>
      </c>
      <c r="K116" s="20">
        <f t="shared" si="24"/>
        <v>0</v>
      </c>
      <c r="L116" s="20">
        <f t="shared" si="25"/>
        <v>66.666666666666657</v>
      </c>
      <c r="M116" s="20">
        <f t="shared" si="26"/>
        <v>33.333333333333329</v>
      </c>
      <c r="N116" s="20">
        <f t="shared" si="27"/>
        <v>0</v>
      </c>
      <c r="P116" s="212"/>
      <c r="Q116" s="212"/>
      <c r="R116" s="212"/>
      <c r="S116" s="212"/>
      <c r="T116" s="212"/>
    </row>
    <row r="117" spans="2:20">
      <c r="B117" s="256" t="s">
        <v>50</v>
      </c>
      <c r="C117" s="256"/>
      <c r="D117" s="256"/>
      <c r="E117" s="20"/>
      <c r="F117" s="20">
        <v>8</v>
      </c>
      <c r="G117" s="212">
        <v>2</v>
      </c>
      <c r="H117" s="212">
        <v>4</v>
      </c>
      <c r="I117" s="212">
        <v>2</v>
      </c>
      <c r="J117" s="212">
        <v>0</v>
      </c>
      <c r="K117" s="20">
        <f t="shared" si="24"/>
        <v>25</v>
      </c>
      <c r="L117" s="20">
        <f t="shared" si="25"/>
        <v>50</v>
      </c>
      <c r="M117" s="20">
        <f t="shared" si="26"/>
        <v>25</v>
      </c>
      <c r="N117" s="20">
        <f t="shared" si="27"/>
        <v>0</v>
      </c>
      <c r="P117" s="212"/>
      <c r="Q117" s="212"/>
      <c r="R117" s="212"/>
      <c r="S117" s="212"/>
      <c r="T117" s="212"/>
    </row>
    <row r="118" spans="2:20">
      <c r="B118" s="256" t="s">
        <v>51</v>
      </c>
      <c r="C118" s="256"/>
      <c r="D118" s="256"/>
      <c r="E118" s="20"/>
      <c r="F118" s="20">
        <v>5</v>
      </c>
      <c r="G118" s="212">
        <v>1</v>
      </c>
      <c r="H118" s="212">
        <v>2</v>
      </c>
      <c r="I118" s="212">
        <v>1</v>
      </c>
      <c r="J118" s="212">
        <v>1</v>
      </c>
      <c r="K118" s="20">
        <f t="shared" si="24"/>
        <v>20</v>
      </c>
      <c r="L118" s="20">
        <f t="shared" si="25"/>
        <v>40</v>
      </c>
      <c r="M118" s="20">
        <f t="shared" si="26"/>
        <v>20</v>
      </c>
      <c r="N118" s="20">
        <f t="shared" si="27"/>
        <v>20</v>
      </c>
      <c r="P118" s="212"/>
      <c r="Q118" s="212"/>
      <c r="R118" s="212"/>
      <c r="S118" s="212"/>
      <c r="T118" s="212"/>
    </row>
    <row r="119" spans="2:20">
      <c r="B119" s="256" t="s">
        <v>161</v>
      </c>
      <c r="C119" s="256"/>
      <c r="D119" s="256"/>
      <c r="E119" s="20"/>
      <c r="F119" s="20">
        <v>11</v>
      </c>
      <c r="G119" s="212">
        <v>0</v>
      </c>
      <c r="H119" s="212">
        <v>8</v>
      </c>
      <c r="I119" s="212">
        <v>2</v>
      </c>
      <c r="J119" s="212">
        <v>1</v>
      </c>
      <c r="K119" s="20">
        <f t="shared" si="24"/>
        <v>0</v>
      </c>
      <c r="L119" s="20">
        <f t="shared" si="25"/>
        <v>72.727272727272734</v>
      </c>
      <c r="M119" s="20">
        <f t="shared" si="26"/>
        <v>18.181818181818183</v>
      </c>
      <c r="N119" s="20">
        <f t="shared" si="27"/>
        <v>9.0909090909090917</v>
      </c>
      <c r="P119" s="212"/>
      <c r="Q119" s="212"/>
      <c r="R119" s="212"/>
      <c r="S119" s="212"/>
      <c r="T119" s="212"/>
    </row>
    <row r="120" spans="2:20">
      <c r="B120" s="256" t="s">
        <v>59</v>
      </c>
      <c r="C120" s="256"/>
      <c r="D120" s="256"/>
      <c r="E120" s="20"/>
      <c r="F120" s="20">
        <v>3</v>
      </c>
      <c r="G120" s="212">
        <v>0</v>
      </c>
      <c r="H120" s="212">
        <v>1</v>
      </c>
      <c r="I120" s="212">
        <v>2</v>
      </c>
      <c r="J120" s="212">
        <v>0</v>
      </c>
      <c r="K120" s="20">
        <f t="shared" si="24"/>
        <v>0</v>
      </c>
      <c r="L120" s="20">
        <f t="shared" si="25"/>
        <v>33.333333333333329</v>
      </c>
      <c r="M120" s="20">
        <f t="shared" si="26"/>
        <v>66.666666666666657</v>
      </c>
      <c r="N120" s="20">
        <f t="shared" si="27"/>
        <v>0</v>
      </c>
      <c r="P120" s="212"/>
      <c r="Q120" s="212"/>
      <c r="R120" s="212"/>
      <c r="S120" s="212"/>
      <c r="T120" s="212"/>
    </row>
    <row r="121" spans="2:20">
      <c r="B121" s="256" t="s">
        <v>186</v>
      </c>
      <c r="C121" s="256"/>
      <c r="D121" s="256"/>
      <c r="E121" s="20"/>
      <c r="F121" s="20">
        <v>5</v>
      </c>
      <c r="G121" s="212">
        <v>0</v>
      </c>
      <c r="H121" s="212">
        <v>4</v>
      </c>
      <c r="I121" s="212">
        <v>1</v>
      </c>
      <c r="J121" s="212">
        <v>0</v>
      </c>
      <c r="K121" s="20">
        <f t="shared" si="24"/>
        <v>0</v>
      </c>
      <c r="L121" s="20">
        <f t="shared" si="25"/>
        <v>80</v>
      </c>
      <c r="M121" s="20">
        <f t="shared" si="26"/>
        <v>20</v>
      </c>
      <c r="N121" s="20">
        <f t="shared" si="27"/>
        <v>0</v>
      </c>
      <c r="P121" s="212"/>
      <c r="Q121" s="212"/>
      <c r="R121" s="212"/>
      <c r="S121" s="212"/>
      <c r="T121" s="212"/>
    </row>
    <row r="122" spans="2:20">
      <c r="B122" s="256" t="s">
        <v>187</v>
      </c>
      <c r="C122" s="256"/>
      <c r="D122" s="256"/>
      <c r="E122" s="20"/>
      <c r="F122" s="20">
        <v>6</v>
      </c>
      <c r="G122" s="212">
        <v>0</v>
      </c>
      <c r="H122" s="212">
        <v>4</v>
      </c>
      <c r="I122" s="212">
        <v>2</v>
      </c>
      <c r="J122" s="212">
        <v>0</v>
      </c>
      <c r="K122" s="20">
        <f t="shared" si="24"/>
        <v>0</v>
      </c>
      <c r="L122" s="20">
        <f t="shared" si="25"/>
        <v>66.666666666666657</v>
      </c>
      <c r="M122" s="20">
        <f t="shared" si="26"/>
        <v>33.333333333333329</v>
      </c>
      <c r="N122" s="20">
        <f t="shared" si="27"/>
        <v>0</v>
      </c>
      <c r="P122" s="212"/>
      <c r="Q122" s="212"/>
      <c r="R122" s="212"/>
      <c r="S122" s="212"/>
      <c r="T122" s="212"/>
    </row>
    <row r="123" spans="2:20">
      <c r="B123" s="256" t="s">
        <v>33</v>
      </c>
      <c r="C123" s="256"/>
      <c r="D123" s="256"/>
      <c r="E123" s="20"/>
      <c r="F123" s="20">
        <v>8</v>
      </c>
      <c r="G123" s="212">
        <v>1</v>
      </c>
      <c r="H123" s="212">
        <v>4</v>
      </c>
      <c r="I123" s="212">
        <v>3</v>
      </c>
      <c r="J123" s="212">
        <v>0</v>
      </c>
      <c r="K123" s="20">
        <f t="shared" si="24"/>
        <v>12.5</v>
      </c>
      <c r="L123" s="20">
        <f t="shared" si="25"/>
        <v>50</v>
      </c>
      <c r="M123" s="20">
        <f t="shared" si="26"/>
        <v>37.5</v>
      </c>
      <c r="N123" s="20">
        <f t="shared" si="27"/>
        <v>0</v>
      </c>
      <c r="P123" s="212"/>
      <c r="Q123" s="212"/>
      <c r="R123" s="212"/>
      <c r="S123" s="212"/>
      <c r="T123" s="212"/>
    </row>
    <row r="124" spans="2:20">
      <c r="B124" s="256" t="s">
        <v>123</v>
      </c>
      <c r="C124" s="256"/>
      <c r="D124" s="256"/>
      <c r="E124" s="20"/>
      <c r="F124" s="20">
        <v>10</v>
      </c>
      <c r="G124" s="212">
        <v>0</v>
      </c>
      <c r="H124" s="212">
        <v>9</v>
      </c>
      <c r="I124" s="212">
        <v>1</v>
      </c>
      <c r="J124" s="212">
        <v>0</v>
      </c>
      <c r="K124" s="20">
        <f t="shared" si="24"/>
        <v>0</v>
      </c>
      <c r="L124" s="20">
        <f t="shared" si="25"/>
        <v>90</v>
      </c>
      <c r="M124" s="20">
        <f t="shared" si="26"/>
        <v>10</v>
      </c>
      <c r="N124" s="20">
        <f t="shared" si="27"/>
        <v>0</v>
      </c>
      <c r="P124" s="212"/>
      <c r="Q124" s="212"/>
      <c r="R124" s="212"/>
      <c r="S124" s="212"/>
      <c r="T124" s="212"/>
    </row>
    <row r="125" spans="2:20">
      <c r="B125" s="256" t="s">
        <v>145</v>
      </c>
      <c r="C125" s="256"/>
      <c r="D125" s="256"/>
      <c r="E125" s="20"/>
      <c r="F125" s="20">
        <v>4</v>
      </c>
      <c r="G125" s="212">
        <v>2</v>
      </c>
      <c r="H125" s="212">
        <v>2</v>
      </c>
      <c r="I125" s="212">
        <v>0</v>
      </c>
      <c r="J125" s="212">
        <v>0</v>
      </c>
      <c r="K125" s="20">
        <f t="shared" si="24"/>
        <v>50</v>
      </c>
      <c r="L125" s="20">
        <f t="shared" si="25"/>
        <v>50</v>
      </c>
      <c r="M125" s="20">
        <f t="shared" si="26"/>
        <v>0</v>
      </c>
      <c r="N125" s="20">
        <f t="shared" si="27"/>
        <v>0</v>
      </c>
      <c r="P125" s="212"/>
      <c r="Q125" s="212"/>
      <c r="R125" s="212"/>
      <c r="S125" s="212"/>
      <c r="T125" s="212"/>
    </row>
    <row r="126" spans="2:20">
      <c r="B126" s="256" t="s">
        <v>34</v>
      </c>
      <c r="C126" s="256"/>
      <c r="D126" s="256"/>
      <c r="E126" s="20"/>
      <c r="F126" s="20">
        <v>2</v>
      </c>
      <c r="G126" s="212">
        <v>0</v>
      </c>
      <c r="H126" s="212">
        <v>1</v>
      </c>
      <c r="I126" s="212">
        <v>1</v>
      </c>
      <c r="J126" s="212">
        <v>0</v>
      </c>
      <c r="K126" s="20">
        <f t="shared" si="24"/>
        <v>0</v>
      </c>
      <c r="L126" s="20">
        <f t="shared" si="25"/>
        <v>50</v>
      </c>
      <c r="M126" s="20">
        <f t="shared" si="26"/>
        <v>50</v>
      </c>
      <c r="N126" s="20">
        <f t="shared" si="27"/>
        <v>0</v>
      </c>
      <c r="P126" s="212"/>
      <c r="Q126" s="212"/>
      <c r="R126" s="212"/>
      <c r="S126" s="212"/>
      <c r="T126" s="212"/>
    </row>
    <row r="127" spans="2:20">
      <c r="B127" s="256" t="s">
        <v>146</v>
      </c>
      <c r="C127" s="256"/>
      <c r="D127" s="256"/>
      <c r="E127" s="20"/>
      <c r="F127" s="20">
        <v>14</v>
      </c>
      <c r="G127" s="212">
        <v>7</v>
      </c>
      <c r="H127" s="212">
        <v>7</v>
      </c>
      <c r="I127" s="212">
        <v>0</v>
      </c>
      <c r="J127" s="212">
        <v>0</v>
      </c>
      <c r="K127" s="20">
        <f t="shared" si="24"/>
        <v>50</v>
      </c>
      <c r="L127" s="20">
        <f t="shared" si="25"/>
        <v>50</v>
      </c>
      <c r="M127" s="20">
        <f t="shared" si="26"/>
        <v>0</v>
      </c>
      <c r="N127" s="20">
        <f t="shared" si="27"/>
        <v>0</v>
      </c>
      <c r="P127" s="212"/>
      <c r="Q127" s="212"/>
      <c r="R127" s="212"/>
      <c r="S127" s="212"/>
      <c r="T127" s="212"/>
    </row>
    <row r="128" spans="2:20">
      <c r="B128" s="256" t="s">
        <v>147</v>
      </c>
      <c r="C128" s="256"/>
      <c r="D128" s="256"/>
      <c r="E128" s="20"/>
      <c r="F128" s="20">
        <v>8</v>
      </c>
      <c r="G128" s="212">
        <v>0</v>
      </c>
      <c r="H128" s="212">
        <v>6</v>
      </c>
      <c r="I128" s="212">
        <v>2</v>
      </c>
      <c r="J128" s="212">
        <v>0</v>
      </c>
      <c r="K128" s="20">
        <f t="shared" si="24"/>
        <v>0</v>
      </c>
      <c r="L128" s="20">
        <f t="shared" si="25"/>
        <v>75</v>
      </c>
      <c r="M128" s="20">
        <f t="shared" si="26"/>
        <v>25</v>
      </c>
      <c r="N128" s="20">
        <f t="shared" si="27"/>
        <v>0</v>
      </c>
      <c r="P128" s="212"/>
      <c r="Q128" s="212"/>
      <c r="R128" s="212"/>
      <c r="S128" s="212"/>
      <c r="T128" s="212"/>
    </row>
    <row r="129" spans="2:20">
      <c r="B129" s="256" t="s">
        <v>181</v>
      </c>
      <c r="C129" s="256"/>
      <c r="D129" s="256"/>
      <c r="E129" s="20"/>
      <c r="F129" s="20">
        <v>4</v>
      </c>
      <c r="G129" s="212">
        <v>0</v>
      </c>
      <c r="H129" s="212">
        <v>4</v>
      </c>
      <c r="I129" s="212">
        <v>0</v>
      </c>
      <c r="J129" s="212">
        <v>0</v>
      </c>
      <c r="K129" s="20">
        <f t="shared" si="24"/>
        <v>0</v>
      </c>
      <c r="L129" s="20">
        <f t="shared" si="25"/>
        <v>100</v>
      </c>
      <c r="M129" s="20">
        <f t="shared" si="26"/>
        <v>0</v>
      </c>
      <c r="N129" s="20">
        <f t="shared" si="27"/>
        <v>0</v>
      </c>
      <c r="P129" s="212"/>
      <c r="Q129" s="212"/>
      <c r="R129" s="212"/>
      <c r="S129" s="212"/>
      <c r="T129" s="212"/>
    </row>
    <row r="130" spans="2:20">
      <c r="B130" s="256" t="s">
        <v>35</v>
      </c>
      <c r="C130" s="256"/>
      <c r="D130" s="256"/>
      <c r="E130" s="20"/>
      <c r="F130" s="20">
        <v>19</v>
      </c>
      <c r="G130" s="212">
        <v>6</v>
      </c>
      <c r="H130" s="212">
        <v>9</v>
      </c>
      <c r="I130" s="212">
        <v>3</v>
      </c>
      <c r="J130" s="212">
        <v>1</v>
      </c>
      <c r="K130" s="20">
        <f t="shared" si="24"/>
        <v>31.578947368421051</v>
      </c>
      <c r="L130" s="20">
        <f t="shared" si="25"/>
        <v>47.368421052631575</v>
      </c>
      <c r="M130" s="20">
        <f t="shared" si="26"/>
        <v>15.789473684210526</v>
      </c>
      <c r="N130" s="20">
        <f t="shared" si="27"/>
        <v>5.2631578947368416</v>
      </c>
      <c r="P130" s="212"/>
      <c r="Q130" s="212"/>
      <c r="R130" s="212"/>
      <c r="S130" s="212"/>
      <c r="T130" s="212"/>
    </row>
    <row r="131" spans="2:20">
      <c r="B131" s="256" t="s">
        <v>65</v>
      </c>
      <c r="C131" s="256"/>
      <c r="D131" s="256"/>
      <c r="E131" s="19"/>
      <c r="F131" s="20">
        <v>1</v>
      </c>
      <c r="G131" s="212">
        <v>0</v>
      </c>
      <c r="H131" s="212">
        <v>0</v>
      </c>
      <c r="I131" s="212">
        <v>1</v>
      </c>
      <c r="J131" s="212">
        <v>0</v>
      </c>
      <c r="K131" s="20">
        <f t="shared" si="24"/>
        <v>0</v>
      </c>
      <c r="L131" s="20">
        <f t="shared" si="25"/>
        <v>0</v>
      </c>
      <c r="M131" s="20">
        <f t="shared" si="26"/>
        <v>100</v>
      </c>
      <c r="N131" s="20">
        <f t="shared" si="27"/>
        <v>0</v>
      </c>
      <c r="P131" s="212"/>
      <c r="Q131" s="212"/>
      <c r="R131" s="212"/>
      <c r="S131" s="212"/>
      <c r="T131" s="212"/>
    </row>
    <row r="132" spans="2:20">
      <c r="B132" s="256" t="s">
        <v>66</v>
      </c>
      <c r="C132" s="256"/>
      <c r="D132" s="256"/>
      <c r="E132" s="17"/>
      <c r="F132" s="20">
        <v>2</v>
      </c>
      <c r="G132" s="212">
        <v>0</v>
      </c>
      <c r="H132" s="212">
        <v>2</v>
      </c>
      <c r="I132" s="212">
        <v>0</v>
      </c>
      <c r="J132" s="212">
        <v>0</v>
      </c>
      <c r="K132" s="20">
        <f t="shared" si="24"/>
        <v>0</v>
      </c>
      <c r="L132" s="20">
        <f t="shared" si="25"/>
        <v>100</v>
      </c>
      <c r="M132" s="20">
        <f t="shared" si="26"/>
        <v>0</v>
      </c>
      <c r="N132" s="20">
        <f t="shared" si="27"/>
        <v>0</v>
      </c>
      <c r="P132" s="212"/>
      <c r="Q132" s="212"/>
      <c r="R132" s="212"/>
      <c r="S132" s="212"/>
      <c r="T132" s="212"/>
    </row>
    <row r="133" spans="2:20">
      <c r="B133" s="256" t="s">
        <v>90</v>
      </c>
      <c r="C133" s="256"/>
      <c r="D133" s="256"/>
      <c r="E133" s="20"/>
      <c r="F133" s="20">
        <v>14</v>
      </c>
      <c r="G133" s="212">
        <v>1</v>
      </c>
      <c r="H133" s="212">
        <v>7</v>
      </c>
      <c r="I133" s="212">
        <v>6</v>
      </c>
      <c r="J133" s="212">
        <v>0</v>
      </c>
      <c r="K133" s="20">
        <f t="shared" si="24"/>
        <v>7.1428571428571423</v>
      </c>
      <c r="L133" s="20">
        <f t="shared" si="25"/>
        <v>50</v>
      </c>
      <c r="M133" s="20">
        <f t="shared" si="26"/>
        <v>42.857142857142854</v>
      </c>
      <c r="N133" s="20">
        <f t="shared" si="27"/>
        <v>0</v>
      </c>
      <c r="P133" s="212"/>
      <c r="Q133" s="212"/>
      <c r="R133" s="212"/>
      <c r="S133" s="212"/>
      <c r="T133" s="212"/>
    </row>
    <row r="134" spans="2:20">
      <c r="B134" s="256" t="s">
        <v>36</v>
      </c>
      <c r="C134" s="256"/>
      <c r="D134" s="256"/>
      <c r="E134" s="20"/>
      <c r="F134" s="20">
        <v>5</v>
      </c>
      <c r="G134" s="212">
        <v>0</v>
      </c>
      <c r="H134" s="212">
        <v>3</v>
      </c>
      <c r="I134" s="212">
        <v>2</v>
      </c>
      <c r="J134" s="212">
        <v>0</v>
      </c>
      <c r="K134" s="20">
        <f t="shared" si="24"/>
        <v>0</v>
      </c>
      <c r="L134" s="20">
        <f t="shared" si="25"/>
        <v>60</v>
      </c>
      <c r="M134" s="20">
        <f t="shared" si="26"/>
        <v>40</v>
      </c>
      <c r="N134" s="20">
        <f t="shared" si="27"/>
        <v>0</v>
      </c>
      <c r="P134" s="212"/>
      <c r="Q134" s="212"/>
      <c r="R134" s="212"/>
      <c r="S134" s="212"/>
      <c r="T134" s="212"/>
    </row>
    <row r="135" spans="2:20">
      <c r="B135" s="256" t="s">
        <v>91</v>
      </c>
      <c r="C135" s="256"/>
      <c r="D135" s="256"/>
      <c r="E135" s="20"/>
      <c r="F135" s="20">
        <v>3</v>
      </c>
      <c r="G135" s="212">
        <v>0</v>
      </c>
      <c r="H135" s="212">
        <v>3</v>
      </c>
      <c r="I135" s="212">
        <v>0</v>
      </c>
      <c r="J135" s="212">
        <v>0</v>
      </c>
      <c r="K135" s="20">
        <f t="shared" si="24"/>
        <v>0</v>
      </c>
      <c r="L135" s="20">
        <f t="shared" si="25"/>
        <v>100</v>
      </c>
      <c r="M135" s="20">
        <f t="shared" si="26"/>
        <v>0</v>
      </c>
      <c r="N135" s="20">
        <f t="shared" si="27"/>
        <v>0</v>
      </c>
      <c r="P135" s="212"/>
      <c r="Q135" s="212"/>
      <c r="R135" s="212"/>
      <c r="S135" s="212"/>
      <c r="T135" s="212"/>
    </row>
    <row r="136" spans="2:20">
      <c r="B136" s="256" t="s">
        <v>37</v>
      </c>
      <c r="C136" s="256"/>
      <c r="D136" s="256"/>
      <c r="E136" s="20"/>
      <c r="F136" s="20">
        <v>9</v>
      </c>
      <c r="G136" s="212">
        <v>3</v>
      </c>
      <c r="H136" s="212">
        <v>5</v>
      </c>
      <c r="I136" s="212">
        <v>0</v>
      </c>
      <c r="J136" s="212">
        <v>1</v>
      </c>
      <c r="K136" s="20">
        <f t="shared" si="24"/>
        <v>33.333333333333329</v>
      </c>
      <c r="L136" s="20">
        <f t="shared" si="25"/>
        <v>55.555555555555557</v>
      </c>
      <c r="M136" s="20">
        <f t="shared" si="26"/>
        <v>0</v>
      </c>
      <c r="N136" s="20">
        <f t="shared" si="27"/>
        <v>11.111111111111111</v>
      </c>
      <c r="P136" s="212"/>
      <c r="Q136" s="212"/>
      <c r="R136" s="212"/>
      <c r="S136" s="212"/>
      <c r="T136" s="212"/>
    </row>
    <row r="137" spans="2:20">
      <c r="B137" s="256" t="s">
        <v>67</v>
      </c>
      <c r="C137" s="256"/>
      <c r="D137" s="256"/>
      <c r="E137" s="20"/>
      <c r="F137" s="20">
        <v>5</v>
      </c>
      <c r="G137" s="212">
        <v>0</v>
      </c>
      <c r="H137" s="212">
        <v>4</v>
      </c>
      <c r="I137" s="212">
        <v>1</v>
      </c>
      <c r="J137" s="212">
        <v>0</v>
      </c>
      <c r="K137" s="20">
        <f t="shared" si="24"/>
        <v>0</v>
      </c>
      <c r="L137" s="20">
        <f t="shared" si="25"/>
        <v>80</v>
      </c>
      <c r="M137" s="20">
        <f t="shared" si="26"/>
        <v>20</v>
      </c>
      <c r="N137" s="20">
        <f t="shared" si="27"/>
        <v>0</v>
      </c>
      <c r="P137" s="212"/>
      <c r="Q137" s="212"/>
      <c r="R137" s="212"/>
      <c r="S137" s="212"/>
      <c r="T137" s="212"/>
    </row>
    <row r="138" spans="2:20">
      <c r="B138" s="256" t="s">
        <v>68</v>
      </c>
      <c r="C138" s="256"/>
      <c r="D138" s="256"/>
      <c r="E138" s="20"/>
      <c r="F138" s="20">
        <v>3</v>
      </c>
      <c r="G138" s="212">
        <v>0</v>
      </c>
      <c r="H138" s="212">
        <v>2</v>
      </c>
      <c r="I138" s="212">
        <v>1</v>
      </c>
      <c r="J138" s="212">
        <v>0</v>
      </c>
      <c r="K138" s="20">
        <f t="shared" si="24"/>
        <v>0</v>
      </c>
      <c r="L138" s="20">
        <f t="shared" si="25"/>
        <v>66.666666666666657</v>
      </c>
      <c r="M138" s="20">
        <f t="shared" si="26"/>
        <v>33.333333333333329</v>
      </c>
      <c r="N138" s="20">
        <f t="shared" si="27"/>
        <v>0</v>
      </c>
      <c r="P138" s="212"/>
      <c r="Q138" s="212"/>
      <c r="R138" s="212"/>
      <c r="S138" s="212"/>
      <c r="T138" s="212"/>
    </row>
    <row r="139" spans="2:20">
      <c r="B139" s="187"/>
      <c r="C139" s="22"/>
      <c r="D139" s="20"/>
      <c r="E139" s="20"/>
      <c r="F139" s="20"/>
      <c r="G139" s="212"/>
      <c r="H139" s="212"/>
      <c r="I139" s="212"/>
      <c r="J139" s="212"/>
      <c r="K139" s="20"/>
      <c r="L139" s="20"/>
      <c r="M139" s="20"/>
      <c r="N139" s="20"/>
      <c r="P139" s="212"/>
      <c r="Q139" s="212"/>
      <c r="R139" s="212"/>
      <c r="S139" s="212"/>
      <c r="T139" s="212"/>
    </row>
    <row r="140" spans="2:20">
      <c r="B140" s="258" t="s">
        <v>135</v>
      </c>
      <c r="C140" s="258"/>
      <c r="D140" s="258"/>
      <c r="E140" s="20"/>
      <c r="F140" s="17">
        <f>SUM(F141:F159)</f>
        <v>217</v>
      </c>
      <c r="G140" s="17">
        <f>SUM(G141:G159)</f>
        <v>34</v>
      </c>
      <c r="H140" s="17">
        <f>SUM(H141:H159)</f>
        <v>127</v>
      </c>
      <c r="I140" s="17">
        <f>SUM(I141:I159)</f>
        <v>53</v>
      </c>
      <c r="J140" s="17">
        <f>SUM(J141:J159)</f>
        <v>3</v>
      </c>
      <c r="K140" s="17">
        <f t="shared" ref="K140:K158" si="28">SUM(G140/F140*100)</f>
        <v>15.668202764976957</v>
      </c>
      <c r="L140" s="17">
        <f t="shared" ref="L140:L158" si="29">SUM(H140/F140*100)</f>
        <v>58.525345622119815</v>
      </c>
      <c r="M140" s="17">
        <f t="shared" ref="M140:M158" si="30">SUM(I140/F140*100)</f>
        <v>24.423963133640552</v>
      </c>
      <c r="N140" s="17">
        <f t="shared" ref="N140:N158" si="31">SUM(J140/F140*100)</f>
        <v>1.3824884792626728</v>
      </c>
      <c r="P140" s="212"/>
      <c r="Q140" s="212"/>
      <c r="R140" s="212"/>
      <c r="S140" s="212"/>
      <c r="T140" s="212"/>
    </row>
    <row r="141" spans="2:20">
      <c r="B141" s="256" t="s">
        <v>151</v>
      </c>
      <c r="C141" s="256"/>
      <c r="D141" s="256"/>
      <c r="E141" s="20"/>
      <c r="F141" s="20">
        <v>2</v>
      </c>
      <c r="G141" s="212">
        <v>0</v>
      </c>
      <c r="H141" s="212">
        <v>0</v>
      </c>
      <c r="I141" s="212">
        <v>2</v>
      </c>
      <c r="J141" s="212">
        <v>0</v>
      </c>
      <c r="K141" s="20">
        <f t="shared" si="28"/>
        <v>0</v>
      </c>
      <c r="L141" s="20">
        <f t="shared" si="29"/>
        <v>0</v>
      </c>
      <c r="M141" s="20">
        <f t="shared" si="30"/>
        <v>100</v>
      </c>
      <c r="N141" s="20">
        <f t="shared" si="31"/>
        <v>0</v>
      </c>
      <c r="P141" s="212"/>
      <c r="Q141" s="212"/>
      <c r="R141" s="212"/>
      <c r="S141" s="212"/>
      <c r="T141" s="212"/>
    </row>
    <row r="142" spans="2:20">
      <c r="B142" s="256" t="s">
        <v>163</v>
      </c>
      <c r="C142" s="256"/>
      <c r="D142" s="256"/>
      <c r="E142" s="20"/>
      <c r="F142" s="20">
        <v>13</v>
      </c>
      <c r="G142" s="212">
        <v>6</v>
      </c>
      <c r="H142" s="212">
        <v>7</v>
      </c>
      <c r="I142" s="212">
        <v>0</v>
      </c>
      <c r="J142" s="212">
        <v>0</v>
      </c>
      <c r="K142" s="20">
        <f t="shared" si="28"/>
        <v>46.153846153846153</v>
      </c>
      <c r="L142" s="20">
        <f t="shared" si="29"/>
        <v>53.846153846153847</v>
      </c>
      <c r="M142" s="20">
        <f t="shared" si="30"/>
        <v>0</v>
      </c>
      <c r="N142" s="20">
        <f t="shared" si="31"/>
        <v>0</v>
      </c>
      <c r="P142" s="212"/>
      <c r="Q142" s="212"/>
      <c r="R142" s="212"/>
      <c r="S142" s="212"/>
      <c r="T142" s="212"/>
    </row>
    <row r="143" spans="2:20">
      <c r="B143" s="256" t="s">
        <v>16</v>
      </c>
      <c r="C143" s="256"/>
      <c r="D143" s="256"/>
      <c r="E143" s="20"/>
      <c r="F143" s="20">
        <v>14</v>
      </c>
      <c r="G143" s="212">
        <v>0</v>
      </c>
      <c r="H143" s="212">
        <v>5</v>
      </c>
      <c r="I143" s="212">
        <v>8</v>
      </c>
      <c r="J143" s="212">
        <v>1</v>
      </c>
      <c r="K143" s="20">
        <f t="shared" si="28"/>
        <v>0</v>
      </c>
      <c r="L143" s="20">
        <f t="shared" si="29"/>
        <v>35.714285714285715</v>
      </c>
      <c r="M143" s="20">
        <f t="shared" si="30"/>
        <v>57.142857142857139</v>
      </c>
      <c r="N143" s="20">
        <f t="shared" si="31"/>
        <v>7.1428571428571423</v>
      </c>
      <c r="P143" s="212"/>
      <c r="Q143" s="212"/>
      <c r="R143" s="212"/>
      <c r="S143" s="212"/>
      <c r="T143" s="212"/>
    </row>
    <row r="144" spans="2:20">
      <c r="B144" s="256" t="s">
        <v>114</v>
      </c>
      <c r="C144" s="256"/>
      <c r="D144" s="256"/>
      <c r="E144" s="20"/>
      <c r="F144" s="20">
        <v>20</v>
      </c>
      <c r="G144" s="212">
        <v>1</v>
      </c>
      <c r="H144" s="212">
        <v>17</v>
      </c>
      <c r="I144" s="212">
        <v>2</v>
      </c>
      <c r="J144" s="212">
        <v>0</v>
      </c>
      <c r="K144" s="20">
        <f t="shared" si="28"/>
        <v>5</v>
      </c>
      <c r="L144" s="20">
        <f t="shared" si="29"/>
        <v>85</v>
      </c>
      <c r="M144" s="20">
        <f t="shared" si="30"/>
        <v>10</v>
      </c>
      <c r="N144" s="20">
        <f t="shared" si="31"/>
        <v>0</v>
      </c>
      <c r="P144" s="212"/>
      <c r="Q144" s="212"/>
      <c r="R144" s="212"/>
      <c r="S144" s="212"/>
      <c r="T144" s="212"/>
    </row>
    <row r="145" spans="2:20">
      <c r="B145" s="256" t="s">
        <v>24</v>
      </c>
      <c r="C145" s="256"/>
      <c r="D145" s="256"/>
      <c r="E145" s="20"/>
      <c r="F145" s="20">
        <v>20</v>
      </c>
      <c r="G145" s="212">
        <v>7</v>
      </c>
      <c r="H145" s="212">
        <v>12</v>
      </c>
      <c r="I145" s="212">
        <v>1</v>
      </c>
      <c r="J145" s="212">
        <v>0</v>
      </c>
      <c r="K145" s="20">
        <f t="shared" si="28"/>
        <v>35</v>
      </c>
      <c r="L145" s="20">
        <f t="shared" si="29"/>
        <v>60</v>
      </c>
      <c r="M145" s="20">
        <f t="shared" si="30"/>
        <v>5</v>
      </c>
      <c r="N145" s="20">
        <f t="shared" si="31"/>
        <v>0</v>
      </c>
      <c r="P145" s="212"/>
      <c r="Q145" s="212"/>
      <c r="R145" s="212"/>
      <c r="S145" s="212"/>
      <c r="T145" s="212"/>
    </row>
    <row r="146" spans="2:20">
      <c r="B146" s="256" t="s">
        <v>69</v>
      </c>
      <c r="C146" s="256"/>
      <c r="D146" s="256"/>
      <c r="E146" s="20"/>
      <c r="F146" s="20">
        <v>8</v>
      </c>
      <c r="G146" s="212">
        <v>4</v>
      </c>
      <c r="H146" s="212">
        <v>4</v>
      </c>
      <c r="I146" s="212">
        <v>0</v>
      </c>
      <c r="J146" s="212">
        <v>0</v>
      </c>
      <c r="K146" s="20">
        <f t="shared" si="28"/>
        <v>50</v>
      </c>
      <c r="L146" s="20">
        <f t="shared" si="29"/>
        <v>50</v>
      </c>
      <c r="M146" s="20">
        <f t="shared" si="30"/>
        <v>0</v>
      </c>
      <c r="N146" s="20">
        <f t="shared" si="31"/>
        <v>0</v>
      </c>
      <c r="P146" s="212"/>
      <c r="Q146" s="212"/>
      <c r="R146" s="212"/>
      <c r="S146" s="212"/>
      <c r="T146" s="212"/>
    </row>
    <row r="147" spans="2:20">
      <c r="B147" s="256" t="s">
        <v>116</v>
      </c>
      <c r="C147" s="256"/>
      <c r="D147" s="256"/>
      <c r="E147" s="20"/>
      <c r="F147" s="20">
        <v>43</v>
      </c>
      <c r="G147" s="212">
        <v>6</v>
      </c>
      <c r="H147" s="212">
        <v>29</v>
      </c>
      <c r="I147" s="212">
        <v>8</v>
      </c>
      <c r="J147" s="212">
        <v>0</v>
      </c>
      <c r="K147" s="20">
        <f t="shared" si="28"/>
        <v>13.953488372093023</v>
      </c>
      <c r="L147" s="20">
        <f t="shared" si="29"/>
        <v>67.441860465116278</v>
      </c>
      <c r="M147" s="20">
        <f t="shared" si="30"/>
        <v>18.604651162790699</v>
      </c>
      <c r="N147" s="20">
        <f t="shared" si="31"/>
        <v>0</v>
      </c>
      <c r="P147" s="212"/>
      <c r="Q147" s="212"/>
      <c r="R147" s="212"/>
      <c r="S147" s="212"/>
      <c r="T147" s="212"/>
    </row>
    <row r="148" spans="2:20">
      <c r="B148" s="256" t="s">
        <v>101</v>
      </c>
      <c r="C148" s="256"/>
      <c r="D148" s="256"/>
      <c r="E148" s="20"/>
      <c r="F148" s="20">
        <v>9</v>
      </c>
      <c r="G148" s="212">
        <v>0</v>
      </c>
      <c r="H148" s="212">
        <v>5</v>
      </c>
      <c r="I148" s="212">
        <v>4</v>
      </c>
      <c r="J148" s="212">
        <v>0</v>
      </c>
      <c r="K148" s="20">
        <f t="shared" si="28"/>
        <v>0</v>
      </c>
      <c r="L148" s="20">
        <f t="shared" si="29"/>
        <v>55.555555555555557</v>
      </c>
      <c r="M148" s="20">
        <f t="shared" si="30"/>
        <v>44.444444444444443</v>
      </c>
      <c r="N148" s="20">
        <f t="shared" si="31"/>
        <v>0</v>
      </c>
      <c r="P148" s="212"/>
      <c r="Q148" s="212"/>
      <c r="R148" s="212"/>
      <c r="S148" s="212"/>
      <c r="T148" s="212"/>
    </row>
    <row r="149" spans="2:20">
      <c r="B149" s="256" t="s">
        <v>17</v>
      </c>
      <c r="C149" s="256"/>
      <c r="D149" s="256"/>
      <c r="E149" s="20"/>
      <c r="F149" s="20">
        <v>12</v>
      </c>
      <c r="G149" s="212">
        <v>2</v>
      </c>
      <c r="H149" s="212">
        <v>6</v>
      </c>
      <c r="I149" s="212">
        <v>2</v>
      </c>
      <c r="J149" s="212">
        <v>2</v>
      </c>
      <c r="K149" s="20">
        <f t="shared" si="28"/>
        <v>16.666666666666664</v>
      </c>
      <c r="L149" s="20">
        <f t="shared" si="29"/>
        <v>50</v>
      </c>
      <c r="M149" s="20">
        <f t="shared" si="30"/>
        <v>16.666666666666664</v>
      </c>
      <c r="N149" s="20">
        <f t="shared" si="31"/>
        <v>16.666666666666664</v>
      </c>
      <c r="P149" s="212"/>
      <c r="Q149" s="212"/>
      <c r="R149" s="212"/>
      <c r="S149" s="212"/>
      <c r="T149" s="212"/>
    </row>
    <row r="150" spans="2:20">
      <c r="B150" s="256" t="s">
        <v>202</v>
      </c>
      <c r="C150" s="256"/>
      <c r="D150" s="256"/>
      <c r="E150" s="20"/>
      <c r="F150" s="20">
        <v>22</v>
      </c>
      <c r="G150" s="212">
        <v>1</v>
      </c>
      <c r="H150" s="212">
        <v>15</v>
      </c>
      <c r="I150" s="212">
        <v>6</v>
      </c>
      <c r="J150" s="212">
        <v>0</v>
      </c>
      <c r="K150" s="20">
        <f t="shared" si="28"/>
        <v>4.5454545454545459</v>
      </c>
      <c r="L150" s="20">
        <f t="shared" si="29"/>
        <v>68.181818181818173</v>
      </c>
      <c r="M150" s="20">
        <f t="shared" si="30"/>
        <v>27.27272727272727</v>
      </c>
      <c r="N150" s="20">
        <f t="shared" si="31"/>
        <v>0</v>
      </c>
      <c r="P150" s="212"/>
      <c r="Q150" s="212"/>
      <c r="R150" s="212"/>
      <c r="S150" s="212"/>
      <c r="T150" s="212"/>
    </row>
    <row r="151" spans="2:20">
      <c r="B151" s="256" t="s">
        <v>198</v>
      </c>
      <c r="C151" s="256"/>
      <c r="D151" s="256"/>
      <c r="E151" s="19"/>
      <c r="F151" s="20">
        <v>10</v>
      </c>
      <c r="G151" s="212">
        <v>0</v>
      </c>
      <c r="H151" s="212">
        <v>6</v>
      </c>
      <c r="I151" s="212">
        <v>4</v>
      </c>
      <c r="J151" s="212">
        <v>0</v>
      </c>
      <c r="K151" s="20">
        <f t="shared" si="28"/>
        <v>0</v>
      </c>
      <c r="L151" s="20">
        <f t="shared" si="29"/>
        <v>60</v>
      </c>
      <c r="M151" s="20">
        <f t="shared" si="30"/>
        <v>40</v>
      </c>
      <c r="N151" s="20">
        <f t="shared" si="31"/>
        <v>0</v>
      </c>
      <c r="P151" s="212"/>
      <c r="Q151" s="212"/>
      <c r="R151" s="212"/>
      <c r="S151" s="212"/>
      <c r="T151" s="212"/>
    </row>
    <row r="152" spans="2:20">
      <c r="B152" s="256" t="s">
        <v>162</v>
      </c>
      <c r="C152" s="256"/>
      <c r="D152" s="256"/>
      <c r="E152" s="17"/>
      <c r="F152" s="20">
        <v>6</v>
      </c>
      <c r="G152" s="212">
        <v>0</v>
      </c>
      <c r="H152" s="212">
        <v>5</v>
      </c>
      <c r="I152" s="212">
        <v>1</v>
      </c>
      <c r="J152" s="212">
        <v>0</v>
      </c>
      <c r="K152" s="20">
        <f t="shared" si="28"/>
        <v>0</v>
      </c>
      <c r="L152" s="20">
        <f t="shared" si="29"/>
        <v>83.333333333333343</v>
      </c>
      <c r="M152" s="20">
        <f t="shared" si="30"/>
        <v>16.666666666666664</v>
      </c>
      <c r="N152" s="20">
        <f t="shared" si="31"/>
        <v>0</v>
      </c>
      <c r="P152" s="212"/>
      <c r="Q152" s="212"/>
      <c r="R152" s="212"/>
      <c r="S152" s="212"/>
      <c r="T152" s="212"/>
    </row>
    <row r="153" spans="2:20">
      <c r="B153" s="256" t="s">
        <v>150</v>
      </c>
      <c r="C153" s="256"/>
      <c r="D153" s="256"/>
      <c r="E153" s="20"/>
      <c r="F153" s="20">
        <v>2</v>
      </c>
      <c r="G153" s="212">
        <v>0</v>
      </c>
      <c r="H153" s="212">
        <v>2</v>
      </c>
      <c r="I153" s="212">
        <v>0</v>
      </c>
      <c r="J153" s="212">
        <v>0</v>
      </c>
      <c r="K153" s="20">
        <f t="shared" si="28"/>
        <v>0</v>
      </c>
      <c r="L153" s="20">
        <f t="shared" si="29"/>
        <v>100</v>
      </c>
      <c r="M153" s="20">
        <f t="shared" si="30"/>
        <v>0</v>
      </c>
      <c r="N153" s="20">
        <f t="shared" si="31"/>
        <v>0</v>
      </c>
      <c r="P153" s="212"/>
      <c r="Q153" s="212"/>
      <c r="R153" s="212"/>
      <c r="S153" s="212"/>
      <c r="T153" s="212"/>
    </row>
    <row r="154" spans="2:20">
      <c r="B154" s="256" t="s">
        <v>88</v>
      </c>
      <c r="C154" s="256"/>
      <c r="D154" s="256"/>
      <c r="E154" s="20"/>
      <c r="F154" s="20">
        <v>5</v>
      </c>
      <c r="G154" s="212">
        <v>4</v>
      </c>
      <c r="H154" s="212">
        <v>1</v>
      </c>
      <c r="I154" s="212">
        <v>0</v>
      </c>
      <c r="J154" s="212">
        <v>0</v>
      </c>
      <c r="K154" s="20">
        <f t="shared" si="28"/>
        <v>80</v>
      </c>
      <c r="L154" s="20">
        <f t="shared" si="29"/>
        <v>20</v>
      </c>
      <c r="M154" s="20">
        <f t="shared" si="30"/>
        <v>0</v>
      </c>
      <c r="N154" s="20">
        <f t="shared" si="31"/>
        <v>0</v>
      </c>
      <c r="P154" s="212"/>
      <c r="Q154" s="212"/>
      <c r="R154" s="212"/>
      <c r="S154" s="212"/>
      <c r="T154" s="212"/>
    </row>
    <row r="155" spans="2:20">
      <c r="B155" s="256" t="s">
        <v>70</v>
      </c>
      <c r="C155" s="256"/>
      <c r="D155" s="256"/>
      <c r="E155" s="20"/>
      <c r="F155" s="20">
        <v>13</v>
      </c>
      <c r="G155" s="212">
        <v>2</v>
      </c>
      <c r="H155" s="212">
        <v>6</v>
      </c>
      <c r="I155" s="212">
        <v>5</v>
      </c>
      <c r="J155" s="212">
        <v>0</v>
      </c>
      <c r="K155" s="20">
        <f t="shared" si="28"/>
        <v>15.384615384615385</v>
      </c>
      <c r="L155" s="20">
        <f t="shared" si="29"/>
        <v>46.153846153846153</v>
      </c>
      <c r="M155" s="20">
        <f t="shared" si="30"/>
        <v>38.461538461538467</v>
      </c>
      <c r="N155" s="20">
        <f t="shared" si="31"/>
        <v>0</v>
      </c>
      <c r="P155" s="212"/>
      <c r="Q155" s="212"/>
      <c r="R155" s="212"/>
      <c r="S155" s="212"/>
      <c r="T155" s="212"/>
    </row>
    <row r="156" spans="2:20">
      <c r="B156" s="256" t="s">
        <v>149</v>
      </c>
      <c r="C156" s="256"/>
      <c r="D156" s="256"/>
      <c r="E156" s="20"/>
      <c r="F156" s="20">
        <v>3</v>
      </c>
      <c r="G156" s="212">
        <v>0</v>
      </c>
      <c r="H156" s="212">
        <v>0</v>
      </c>
      <c r="I156" s="212">
        <v>3</v>
      </c>
      <c r="J156" s="212">
        <v>0</v>
      </c>
      <c r="K156" s="20">
        <f t="shared" si="28"/>
        <v>0</v>
      </c>
      <c r="L156" s="20">
        <f t="shared" si="29"/>
        <v>0</v>
      </c>
      <c r="M156" s="20">
        <f t="shared" si="30"/>
        <v>100</v>
      </c>
      <c r="N156" s="20">
        <f t="shared" si="31"/>
        <v>0</v>
      </c>
      <c r="P156" s="212"/>
      <c r="Q156" s="212"/>
      <c r="R156" s="212"/>
      <c r="S156" s="212"/>
      <c r="T156" s="212"/>
    </row>
    <row r="157" spans="2:20">
      <c r="B157" s="256" t="s">
        <v>104</v>
      </c>
      <c r="C157" s="256"/>
      <c r="D157" s="256"/>
      <c r="E157" s="20"/>
      <c r="F157" s="20">
        <v>14</v>
      </c>
      <c r="G157" s="212">
        <v>1</v>
      </c>
      <c r="H157" s="212">
        <v>7</v>
      </c>
      <c r="I157" s="212">
        <v>6</v>
      </c>
      <c r="J157" s="212">
        <v>0</v>
      </c>
      <c r="K157" s="20">
        <f t="shared" si="28"/>
        <v>7.1428571428571423</v>
      </c>
      <c r="L157" s="20">
        <f t="shared" si="29"/>
        <v>50</v>
      </c>
      <c r="M157" s="20">
        <f t="shared" si="30"/>
        <v>42.857142857142854</v>
      </c>
      <c r="N157" s="20">
        <f t="shared" si="31"/>
        <v>0</v>
      </c>
      <c r="P157" s="212"/>
      <c r="Q157" s="212"/>
      <c r="R157" s="212"/>
      <c r="S157" s="212"/>
      <c r="T157" s="212"/>
    </row>
    <row r="158" spans="2:20">
      <c r="B158" s="256" t="s">
        <v>152</v>
      </c>
      <c r="C158" s="256"/>
      <c r="D158" s="256"/>
      <c r="E158" s="20"/>
      <c r="F158" s="20">
        <v>1</v>
      </c>
      <c r="G158" s="212">
        <v>0</v>
      </c>
      <c r="H158" s="212">
        <v>0</v>
      </c>
      <c r="I158" s="212">
        <v>1</v>
      </c>
      <c r="J158" s="212">
        <v>0</v>
      </c>
      <c r="K158" s="20">
        <f t="shared" si="28"/>
        <v>0</v>
      </c>
      <c r="L158" s="20">
        <f t="shared" si="29"/>
        <v>0</v>
      </c>
      <c r="M158" s="20">
        <f t="shared" si="30"/>
        <v>100</v>
      </c>
      <c r="N158" s="20">
        <f t="shared" si="31"/>
        <v>0</v>
      </c>
      <c r="P158" s="212"/>
      <c r="Q158" s="212"/>
      <c r="R158" s="212"/>
      <c r="S158" s="212"/>
      <c r="T158" s="212"/>
    </row>
    <row r="159" spans="2:20">
      <c r="B159" s="256" t="s">
        <v>124</v>
      </c>
      <c r="C159" s="256"/>
      <c r="D159" s="256"/>
      <c r="E159" s="20"/>
      <c r="F159" s="20">
        <v>0</v>
      </c>
      <c r="G159" s="212">
        <v>0</v>
      </c>
      <c r="H159" s="212">
        <v>0</v>
      </c>
      <c r="I159" s="212">
        <v>0</v>
      </c>
      <c r="J159" s="212">
        <v>0</v>
      </c>
      <c r="K159" s="20">
        <v>0</v>
      </c>
      <c r="L159" s="20">
        <v>0</v>
      </c>
      <c r="M159" s="20">
        <v>0</v>
      </c>
      <c r="N159" s="20">
        <v>0</v>
      </c>
      <c r="P159" s="212"/>
      <c r="Q159" s="212"/>
      <c r="R159" s="212"/>
      <c r="S159" s="212"/>
      <c r="T159" s="212"/>
    </row>
    <row r="160" spans="2:20">
      <c r="B160" s="187"/>
      <c r="C160" s="22"/>
      <c r="D160" s="20"/>
      <c r="E160" s="20"/>
      <c r="F160" s="20"/>
      <c r="G160" s="212"/>
      <c r="H160" s="212"/>
      <c r="I160" s="212"/>
      <c r="J160" s="212"/>
      <c r="K160" s="20"/>
      <c r="L160" s="20"/>
      <c r="M160" s="20"/>
      <c r="N160" s="20"/>
      <c r="P160" s="212"/>
      <c r="Q160" s="212"/>
      <c r="R160" s="212"/>
      <c r="S160" s="212"/>
      <c r="T160" s="212"/>
    </row>
    <row r="161" spans="2:20">
      <c r="B161" s="260" t="s">
        <v>136</v>
      </c>
      <c r="C161" s="260"/>
      <c r="D161" s="260"/>
      <c r="E161" s="20"/>
      <c r="F161" s="213">
        <f>SUM(F162:F177)</f>
        <v>156</v>
      </c>
      <c r="G161" s="213">
        <f>SUM(G162:G177)</f>
        <v>18</v>
      </c>
      <c r="H161" s="213">
        <f>SUM(H162:H177)</f>
        <v>71</v>
      </c>
      <c r="I161" s="213">
        <f>SUM(I162:I177)</f>
        <v>66</v>
      </c>
      <c r="J161" s="213">
        <f>SUM(J162:J177)</f>
        <v>1</v>
      </c>
      <c r="K161" s="17">
        <f t="shared" ref="K161:K177" si="32">SUM(G161/F161*100)</f>
        <v>11.538461538461538</v>
      </c>
      <c r="L161" s="17">
        <f t="shared" ref="L161:L177" si="33">SUM(H161/F161*100)</f>
        <v>45.512820512820511</v>
      </c>
      <c r="M161" s="17">
        <f t="shared" ref="M161:M177" si="34">SUM(I161/F161*100)</f>
        <v>42.307692307692307</v>
      </c>
      <c r="N161" s="17">
        <f t="shared" ref="N161:N177" si="35">SUM(J161/F161*100)</f>
        <v>0.64102564102564097</v>
      </c>
      <c r="P161" s="212"/>
      <c r="Q161" s="212"/>
      <c r="R161" s="212"/>
      <c r="S161" s="212"/>
      <c r="T161" s="212"/>
    </row>
    <row r="162" spans="2:20">
      <c r="B162" s="240" t="s">
        <v>199</v>
      </c>
      <c r="C162" s="240"/>
      <c r="D162" s="240"/>
      <c r="E162" s="20"/>
      <c r="F162" s="20">
        <v>2</v>
      </c>
      <c r="G162" s="212">
        <v>0</v>
      </c>
      <c r="H162" s="212">
        <v>2</v>
      </c>
      <c r="I162" s="212">
        <v>0</v>
      </c>
      <c r="J162" s="212">
        <v>0</v>
      </c>
      <c r="K162" s="20">
        <f t="shared" si="32"/>
        <v>0</v>
      </c>
      <c r="L162" s="20">
        <f t="shared" si="33"/>
        <v>100</v>
      </c>
      <c r="M162" s="20">
        <f t="shared" si="34"/>
        <v>0</v>
      </c>
      <c r="N162" s="20">
        <f t="shared" si="35"/>
        <v>0</v>
      </c>
      <c r="P162" s="212"/>
      <c r="Q162" s="212"/>
      <c r="R162" s="212"/>
      <c r="S162" s="212"/>
      <c r="T162" s="212"/>
    </row>
    <row r="163" spans="2:20">
      <c r="B163" s="240" t="s">
        <v>75</v>
      </c>
      <c r="C163" s="240"/>
      <c r="D163" s="240"/>
      <c r="E163" s="20"/>
      <c r="F163" s="20">
        <v>5</v>
      </c>
      <c r="G163" s="212">
        <v>2</v>
      </c>
      <c r="H163" s="212">
        <v>3</v>
      </c>
      <c r="I163" s="212">
        <v>0</v>
      </c>
      <c r="J163" s="212">
        <v>0</v>
      </c>
      <c r="K163" s="20">
        <f t="shared" si="32"/>
        <v>40</v>
      </c>
      <c r="L163" s="20">
        <f t="shared" si="33"/>
        <v>60</v>
      </c>
      <c r="M163" s="20">
        <f t="shared" si="34"/>
        <v>0</v>
      </c>
      <c r="N163" s="20">
        <f t="shared" si="35"/>
        <v>0</v>
      </c>
      <c r="P163" s="212"/>
      <c r="Q163" s="212"/>
      <c r="R163" s="212"/>
      <c r="S163" s="212"/>
      <c r="T163" s="212"/>
    </row>
    <row r="164" spans="2:20">
      <c r="B164" s="240" t="s">
        <v>10</v>
      </c>
      <c r="C164" s="240"/>
      <c r="D164" s="240"/>
      <c r="E164" s="20"/>
      <c r="F164" s="20">
        <v>19</v>
      </c>
      <c r="G164" s="212">
        <v>7</v>
      </c>
      <c r="H164" s="212">
        <v>9</v>
      </c>
      <c r="I164" s="212">
        <v>3</v>
      </c>
      <c r="J164" s="212">
        <v>0</v>
      </c>
      <c r="K164" s="20">
        <f t="shared" si="32"/>
        <v>36.84210526315789</v>
      </c>
      <c r="L164" s="20">
        <f t="shared" si="33"/>
        <v>47.368421052631575</v>
      </c>
      <c r="M164" s="20">
        <f t="shared" si="34"/>
        <v>15.789473684210526</v>
      </c>
      <c r="N164" s="20">
        <f t="shared" si="35"/>
        <v>0</v>
      </c>
      <c r="P164" s="212"/>
      <c r="Q164" s="212"/>
      <c r="R164" s="212"/>
      <c r="S164" s="212"/>
      <c r="T164" s="212"/>
    </row>
    <row r="165" spans="2:20">
      <c r="B165" s="240" t="s">
        <v>71</v>
      </c>
      <c r="C165" s="240"/>
      <c r="D165" s="240"/>
      <c r="E165" s="20"/>
      <c r="F165" s="20">
        <v>5</v>
      </c>
      <c r="G165" s="212">
        <v>0</v>
      </c>
      <c r="H165" s="212">
        <v>2</v>
      </c>
      <c r="I165" s="212">
        <v>3</v>
      </c>
      <c r="J165" s="212">
        <v>0</v>
      </c>
      <c r="K165" s="20">
        <f t="shared" si="32"/>
        <v>0</v>
      </c>
      <c r="L165" s="20">
        <f t="shared" si="33"/>
        <v>40</v>
      </c>
      <c r="M165" s="20">
        <f t="shared" si="34"/>
        <v>60</v>
      </c>
      <c r="N165" s="20">
        <f t="shared" si="35"/>
        <v>0</v>
      </c>
      <c r="P165" s="212"/>
      <c r="Q165" s="212"/>
      <c r="R165" s="212"/>
      <c r="S165" s="212"/>
      <c r="T165" s="212"/>
    </row>
    <row r="166" spans="2:20">
      <c r="B166" s="240" t="s">
        <v>63</v>
      </c>
      <c r="C166" s="240"/>
      <c r="D166" s="240"/>
      <c r="E166" s="20"/>
      <c r="F166" s="20">
        <v>21</v>
      </c>
      <c r="G166" s="212">
        <v>1</v>
      </c>
      <c r="H166" s="212">
        <v>13</v>
      </c>
      <c r="I166" s="212">
        <v>7</v>
      </c>
      <c r="J166" s="212">
        <v>0</v>
      </c>
      <c r="K166" s="20">
        <f t="shared" si="32"/>
        <v>4.7619047619047619</v>
      </c>
      <c r="L166" s="20">
        <f t="shared" si="33"/>
        <v>61.904761904761905</v>
      </c>
      <c r="M166" s="20">
        <f t="shared" si="34"/>
        <v>33.333333333333329</v>
      </c>
      <c r="N166" s="20">
        <f t="shared" si="35"/>
        <v>0</v>
      </c>
      <c r="P166" s="212"/>
      <c r="Q166" s="212"/>
      <c r="R166" s="212"/>
      <c r="S166" s="212"/>
      <c r="T166" s="212"/>
    </row>
    <row r="167" spans="2:20">
      <c r="B167" s="240" t="s">
        <v>73</v>
      </c>
      <c r="C167" s="240"/>
      <c r="D167" s="240"/>
      <c r="E167" s="20"/>
      <c r="F167" s="20">
        <v>11</v>
      </c>
      <c r="G167" s="212">
        <v>0</v>
      </c>
      <c r="H167" s="212">
        <v>2</v>
      </c>
      <c r="I167" s="212">
        <v>9</v>
      </c>
      <c r="J167" s="212">
        <v>0</v>
      </c>
      <c r="K167" s="20">
        <f t="shared" si="32"/>
        <v>0</v>
      </c>
      <c r="L167" s="20">
        <f t="shared" si="33"/>
        <v>18.181818181818183</v>
      </c>
      <c r="M167" s="20">
        <f t="shared" si="34"/>
        <v>81.818181818181827</v>
      </c>
      <c r="N167" s="20">
        <f t="shared" si="35"/>
        <v>0</v>
      </c>
      <c r="P167" s="212"/>
      <c r="Q167" s="212"/>
      <c r="R167" s="212"/>
      <c r="S167" s="212"/>
      <c r="T167" s="212"/>
    </row>
    <row r="168" spans="2:20">
      <c r="B168" s="240" t="s">
        <v>115</v>
      </c>
      <c r="C168" s="240"/>
      <c r="D168" s="240"/>
      <c r="E168" s="20"/>
      <c r="F168" s="20">
        <v>22</v>
      </c>
      <c r="G168" s="212">
        <v>1</v>
      </c>
      <c r="H168" s="212">
        <v>12</v>
      </c>
      <c r="I168" s="212">
        <v>9</v>
      </c>
      <c r="J168" s="212">
        <v>0</v>
      </c>
      <c r="K168" s="20">
        <f t="shared" si="32"/>
        <v>4.5454545454545459</v>
      </c>
      <c r="L168" s="20">
        <f t="shared" si="33"/>
        <v>54.54545454545454</v>
      </c>
      <c r="M168" s="20">
        <f t="shared" si="34"/>
        <v>40.909090909090914</v>
      </c>
      <c r="N168" s="20">
        <f t="shared" si="35"/>
        <v>0</v>
      </c>
      <c r="P168" s="212"/>
      <c r="Q168" s="212"/>
      <c r="R168" s="212"/>
      <c r="S168" s="212"/>
      <c r="T168" s="212"/>
    </row>
    <row r="169" spans="2:20">
      <c r="B169" s="240" t="s">
        <v>196</v>
      </c>
      <c r="C169" s="240"/>
      <c r="D169" s="240"/>
      <c r="E169" s="20"/>
      <c r="F169" s="20">
        <v>1</v>
      </c>
      <c r="G169" s="212">
        <v>0</v>
      </c>
      <c r="H169" s="212">
        <v>1</v>
      </c>
      <c r="I169" s="212">
        <v>0</v>
      </c>
      <c r="J169" s="212">
        <v>0</v>
      </c>
      <c r="K169" s="20">
        <f t="shared" si="32"/>
        <v>0</v>
      </c>
      <c r="L169" s="20">
        <f t="shared" si="33"/>
        <v>100</v>
      </c>
      <c r="M169" s="20">
        <f t="shared" si="34"/>
        <v>0</v>
      </c>
      <c r="N169" s="20">
        <f t="shared" si="35"/>
        <v>0</v>
      </c>
      <c r="P169" s="212"/>
      <c r="Q169" s="212"/>
      <c r="R169" s="212"/>
      <c r="S169" s="212"/>
      <c r="T169" s="212"/>
    </row>
    <row r="170" spans="2:20">
      <c r="B170" s="240" t="s">
        <v>201</v>
      </c>
      <c r="C170" s="240"/>
      <c r="D170" s="240"/>
      <c r="E170" s="20"/>
      <c r="F170" s="20">
        <v>4</v>
      </c>
      <c r="G170" s="212">
        <v>0</v>
      </c>
      <c r="H170" s="212">
        <v>2</v>
      </c>
      <c r="I170" s="212">
        <v>2</v>
      </c>
      <c r="J170" s="212">
        <v>0</v>
      </c>
      <c r="K170" s="20">
        <f t="shared" si="32"/>
        <v>0</v>
      </c>
      <c r="L170" s="20">
        <f t="shared" si="33"/>
        <v>50</v>
      </c>
      <c r="M170" s="20">
        <f t="shared" si="34"/>
        <v>50</v>
      </c>
      <c r="N170" s="20">
        <f t="shared" si="35"/>
        <v>0</v>
      </c>
      <c r="P170" s="212"/>
      <c r="Q170" s="212"/>
      <c r="R170" s="212"/>
      <c r="S170" s="212"/>
      <c r="T170" s="212"/>
    </row>
    <row r="171" spans="2:20">
      <c r="B171" s="240" t="s">
        <v>103</v>
      </c>
      <c r="C171" s="240"/>
      <c r="D171" s="240"/>
      <c r="E171" s="20"/>
      <c r="F171" s="20">
        <v>13</v>
      </c>
      <c r="G171" s="212">
        <v>1</v>
      </c>
      <c r="H171" s="212">
        <v>8</v>
      </c>
      <c r="I171" s="212">
        <v>3</v>
      </c>
      <c r="J171" s="212">
        <v>1</v>
      </c>
      <c r="K171" s="20">
        <f t="shared" si="32"/>
        <v>7.6923076923076925</v>
      </c>
      <c r="L171" s="20">
        <f t="shared" si="33"/>
        <v>61.53846153846154</v>
      </c>
      <c r="M171" s="20">
        <f t="shared" si="34"/>
        <v>23.076923076923077</v>
      </c>
      <c r="N171" s="20">
        <f t="shared" si="35"/>
        <v>7.6923076923076925</v>
      </c>
      <c r="P171" s="212"/>
      <c r="Q171" s="212"/>
      <c r="R171" s="212"/>
      <c r="S171" s="212"/>
      <c r="T171" s="212"/>
    </row>
    <row r="172" spans="2:20">
      <c r="B172" s="240" t="s">
        <v>74</v>
      </c>
      <c r="C172" s="240"/>
      <c r="D172" s="240"/>
      <c r="E172" s="20"/>
      <c r="F172" s="20">
        <v>2</v>
      </c>
      <c r="G172" s="212">
        <v>0</v>
      </c>
      <c r="H172" s="212">
        <v>0</v>
      </c>
      <c r="I172" s="212">
        <v>2</v>
      </c>
      <c r="J172" s="212">
        <v>0</v>
      </c>
      <c r="K172" s="20">
        <f t="shared" si="32"/>
        <v>0</v>
      </c>
      <c r="L172" s="20">
        <f t="shared" si="33"/>
        <v>0</v>
      </c>
      <c r="M172" s="20">
        <f t="shared" si="34"/>
        <v>100</v>
      </c>
      <c r="N172" s="20">
        <f t="shared" si="35"/>
        <v>0</v>
      </c>
      <c r="P172" s="212"/>
      <c r="Q172" s="212"/>
      <c r="R172" s="212"/>
      <c r="S172" s="212"/>
      <c r="T172" s="212"/>
    </row>
    <row r="173" spans="2:20">
      <c r="B173" s="240" t="s">
        <v>27</v>
      </c>
      <c r="C173" s="240"/>
      <c r="D173" s="240"/>
      <c r="E173" s="20"/>
      <c r="F173" s="20">
        <v>25</v>
      </c>
      <c r="G173" s="212">
        <v>0</v>
      </c>
      <c r="H173" s="212">
        <v>10</v>
      </c>
      <c r="I173" s="212">
        <v>15</v>
      </c>
      <c r="J173" s="212">
        <v>0</v>
      </c>
      <c r="K173" s="20">
        <f t="shared" si="32"/>
        <v>0</v>
      </c>
      <c r="L173" s="20">
        <f t="shared" si="33"/>
        <v>40</v>
      </c>
      <c r="M173" s="20">
        <f t="shared" si="34"/>
        <v>60</v>
      </c>
      <c r="N173" s="20">
        <f t="shared" si="35"/>
        <v>0</v>
      </c>
      <c r="P173" s="212"/>
      <c r="Q173" s="212"/>
      <c r="R173" s="212"/>
      <c r="S173" s="212"/>
      <c r="T173" s="212"/>
    </row>
    <row r="174" spans="2:20">
      <c r="B174" s="240" t="s">
        <v>200</v>
      </c>
      <c r="C174" s="240"/>
      <c r="D174" s="240"/>
      <c r="E174" s="20"/>
      <c r="F174" s="20">
        <v>5</v>
      </c>
      <c r="G174" s="212">
        <v>0</v>
      </c>
      <c r="H174" s="212">
        <v>1</v>
      </c>
      <c r="I174" s="212">
        <v>4</v>
      </c>
      <c r="J174" s="212">
        <v>0</v>
      </c>
      <c r="K174" s="20">
        <f t="shared" si="32"/>
        <v>0</v>
      </c>
      <c r="L174" s="20">
        <f t="shared" si="33"/>
        <v>20</v>
      </c>
      <c r="M174" s="20">
        <f t="shared" si="34"/>
        <v>80</v>
      </c>
      <c r="N174" s="20">
        <f t="shared" si="35"/>
        <v>0</v>
      </c>
      <c r="P174" s="212"/>
      <c r="Q174" s="212"/>
      <c r="R174" s="212"/>
      <c r="S174" s="212"/>
      <c r="T174" s="212"/>
    </row>
    <row r="175" spans="2:20">
      <c r="B175" s="240" t="s">
        <v>100</v>
      </c>
      <c r="C175" s="240"/>
      <c r="D175" s="240"/>
      <c r="E175" s="20"/>
      <c r="F175" s="20">
        <v>4</v>
      </c>
      <c r="G175" s="212">
        <v>1</v>
      </c>
      <c r="H175" s="212">
        <v>2</v>
      </c>
      <c r="I175" s="212">
        <v>1</v>
      </c>
      <c r="J175" s="212">
        <v>0</v>
      </c>
      <c r="K175" s="20">
        <f t="shared" si="32"/>
        <v>25</v>
      </c>
      <c r="L175" s="20">
        <f t="shared" si="33"/>
        <v>50</v>
      </c>
      <c r="M175" s="20">
        <f t="shared" si="34"/>
        <v>25</v>
      </c>
      <c r="N175" s="20">
        <f t="shared" si="35"/>
        <v>0</v>
      </c>
      <c r="P175" s="212"/>
      <c r="Q175" s="212"/>
      <c r="R175" s="212"/>
      <c r="S175" s="212"/>
      <c r="T175" s="212"/>
    </row>
    <row r="176" spans="2:20">
      <c r="B176" s="240" t="s">
        <v>105</v>
      </c>
      <c r="C176" s="240"/>
      <c r="D176" s="240"/>
      <c r="E176" s="20"/>
      <c r="F176" s="20">
        <v>2</v>
      </c>
      <c r="G176" s="212">
        <v>0</v>
      </c>
      <c r="H176" s="212">
        <v>2</v>
      </c>
      <c r="I176" s="212">
        <v>0</v>
      </c>
      <c r="J176" s="212">
        <v>0</v>
      </c>
      <c r="K176" s="20">
        <f t="shared" si="32"/>
        <v>0</v>
      </c>
      <c r="L176" s="20">
        <f t="shared" si="33"/>
        <v>100</v>
      </c>
      <c r="M176" s="20">
        <f t="shared" si="34"/>
        <v>0</v>
      </c>
      <c r="N176" s="20">
        <f t="shared" si="35"/>
        <v>0</v>
      </c>
      <c r="P176" s="212"/>
      <c r="Q176" s="212"/>
      <c r="R176" s="212"/>
      <c r="S176" s="212"/>
      <c r="T176" s="212"/>
    </row>
    <row r="177" spans="2:20">
      <c r="B177" s="240" t="s">
        <v>102</v>
      </c>
      <c r="C177" s="240"/>
      <c r="D177" s="240"/>
      <c r="E177" s="20"/>
      <c r="F177" s="20">
        <v>15</v>
      </c>
      <c r="G177" s="212">
        <v>5</v>
      </c>
      <c r="H177" s="212">
        <v>2</v>
      </c>
      <c r="I177" s="212">
        <v>8</v>
      </c>
      <c r="J177" s="212">
        <v>0</v>
      </c>
      <c r="K177" s="20">
        <f t="shared" si="32"/>
        <v>33.333333333333329</v>
      </c>
      <c r="L177" s="20">
        <f t="shared" si="33"/>
        <v>13.333333333333334</v>
      </c>
      <c r="M177" s="20">
        <f t="shared" si="34"/>
        <v>53.333333333333336</v>
      </c>
      <c r="N177" s="20">
        <f t="shared" si="35"/>
        <v>0</v>
      </c>
      <c r="P177" s="212"/>
      <c r="Q177" s="212"/>
      <c r="R177" s="212"/>
      <c r="S177" s="212"/>
      <c r="T177" s="212"/>
    </row>
    <row r="178" spans="2:20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2:20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48" t="s">
        <v>204</v>
      </c>
    </row>
    <row r="180" spans="2:20">
      <c r="B180" s="183" t="s">
        <v>164</v>
      </c>
      <c r="C180" s="1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20">
      <c r="B181" s="183" t="s">
        <v>203</v>
      </c>
      <c r="C181" s="1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20">
      <c r="B182" s="215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</sheetData>
  <sheetProtection sheet="1"/>
  <mergeCells count="166">
    <mergeCell ref="B169:D169"/>
    <mergeCell ref="B170:D170"/>
    <mergeCell ref="B176:D176"/>
    <mergeCell ref="B177:D177"/>
    <mergeCell ref="B172:D172"/>
    <mergeCell ref="B173:D173"/>
    <mergeCell ref="B174:D174"/>
    <mergeCell ref="B175:D175"/>
    <mergeCell ref="B171:D171"/>
    <mergeCell ref="B165:D165"/>
    <mergeCell ref="B166:D166"/>
    <mergeCell ref="B167:D167"/>
    <mergeCell ref="B159:D159"/>
    <mergeCell ref="B161:D161"/>
    <mergeCell ref="B162:D162"/>
    <mergeCell ref="B163:D163"/>
    <mergeCell ref="B151:D151"/>
    <mergeCell ref="B152:D152"/>
    <mergeCell ref="B153:D153"/>
    <mergeCell ref="B154:D154"/>
    <mergeCell ref="B168:D168"/>
    <mergeCell ref="B155:D155"/>
    <mergeCell ref="B156:D156"/>
    <mergeCell ref="B157:D157"/>
    <mergeCell ref="B158:D158"/>
    <mergeCell ref="B164:D164"/>
    <mergeCell ref="B145:D145"/>
    <mergeCell ref="B146:D146"/>
    <mergeCell ref="B147:D147"/>
    <mergeCell ref="B148:D148"/>
    <mergeCell ref="B149:D149"/>
    <mergeCell ref="B150:D150"/>
    <mergeCell ref="B138:D138"/>
    <mergeCell ref="B140:D140"/>
    <mergeCell ref="B141:D141"/>
    <mergeCell ref="B142:D142"/>
    <mergeCell ref="B143:D143"/>
    <mergeCell ref="B144:D144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1:D101"/>
    <mergeCell ref="B102:D102"/>
    <mergeCell ref="B103:D103"/>
    <mergeCell ref="B105:D105"/>
    <mergeCell ref="B106:D106"/>
    <mergeCell ref="B107:D107"/>
    <mergeCell ref="B95:D95"/>
    <mergeCell ref="B96:D96"/>
    <mergeCell ref="B97:D97"/>
    <mergeCell ref="B98:D98"/>
    <mergeCell ref="B99:D99"/>
    <mergeCell ref="B100:D100"/>
    <mergeCell ref="B88:D88"/>
    <mergeCell ref="B89:D89"/>
    <mergeCell ref="B90:D90"/>
    <mergeCell ref="B92:D92"/>
    <mergeCell ref="B93:D93"/>
    <mergeCell ref="B94:D94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69:D69"/>
    <mergeCell ref="B70:D70"/>
    <mergeCell ref="B71:D71"/>
    <mergeCell ref="B72:D72"/>
    <mergeCell ref="B73:D73"/>
    <mergeCell ref="B74:D74"/>
    <mergeCell ref="B62:D62"/>
    <mergeCell ref="B63:D63"/>
    <mergeCell ref="B65:D65"/>
    <mergeCell ref="B66:D66"/>
    <mergeCell ref="B67:D67"/>
    <mergeCell ref="B68:D68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3:D43"/>
    <mergeCell ref="B44:D44"/>
    <mergeCell ref="B45:D45"/>
    <mergeCell ref="B46:D46"/>
    <mergeCell ref="B48:D48"/>
    <mergeCell ref="B49:D4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8:D18"/>
    <mergeCell ref="B19:D19"/>
    <mergeCell ref="B20:D20"/>
    <mergeCell ref="B21:D21"/>
    <mergeCell ref="B23:D23"/>
    <mergeCell ref="B24:D24"/>
    <mergeCell ref="B12:D12"/>
    <mergeCell ref="B13:D13"/>
    <mergeCell ref="B14:D14"/>
    <mergeCell ref="B15:D15"/>
    <mergeCell ref="B16:D16"/>
    <mergeCell ref="B17:D17"/>
    <mergeCell ref="B2:Q2"/>
    <mergeCell ref="B7:D7"/>
    <mergeCell ref="B9:D9"/>
    <mergeCell ref="B10:D10"/>
    <mergeCell ref="B11:D11"/>
    <mergeCell ref="G4:J4"/>
    <mergeCell ref="K4:N4"/>
    <mergeCell ref="F4:F5"/>
  </mergeCells>
  <phoneticPr fontId="15" type="noConversion"/>
  <dataValidations count="1">
    <dataValidation type="list" allowBlank="1" showInputMessage="1" showErrorMessage="1" sqref="F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C00000"/>
  </sheetPr>
  <dimension ref="A1:IV17"/>
  <sheetViews>
    <sheetView workbookViewId="0"/>
  </sheetViews>
  <sheetFormatPr defaultRowHeight="12.75"/>
  <cols>
    <col min="1" max="1" width="3.7109375" style="19" customWidth="1"/>
    <col min="2" max="2" width="14.140625" style="19" customWidth="1"/>
    <col min="3" max="3" width="42" style="19" customWidth="1"/>
    <col min="4" max="4" width="0.42578125" style="19" customWidth="1"/>
    <col min="5" max="5" width="9.42578125" style="19" hidden="1" customWidth="1"/>
    <col min="6" max="11" width="11.7109375" style="19" customWidth="1"/>
    <col min="12" max="16384" width="9.140625" style="19"/>
  </cols>
  <sheetData>
    <row r="1" spans="1:256">
      <c r="B1" s="29"/>
    </row>
    <row r="2" spans="1:256" ht="14.25">
      <c r="B2" s="226" t="s">
        <v>293</v>
      </c>
      <c r="C2" s="226"/>
      <c r="D2" s="226"/>
      <c r="E2" s="226"/>
      <c r="F2" s="226"/>
      <c r="G2" s="226"/>
      <c r="H2" s="226"/>
      <c r="I2" s="226"/>
      <c r="J2" s="24"/>
      <c r="K2" s="30"/>
      <c r="L2" s="30"/>
      <c r="M2" s="30"/>
      <c r="N2" s="30"/>
    </row>
    <row r="3" spans="1:256">
      <c r="A3" s="23"/>
      <c r="B3" s="24"/>
      <c r="C3" s="24"/>
      <c r="D3" s="24"/>
      <c r="E3" s="24"/>
      <c r="F3" s="24"/>
      <c r="G3" s="24"/>
      <c r="H3" s="24"/>
      <c r="I3" s="24"/>
      <c r="J3" s="23"/>
      <c r="K3" s="23"/>
      <c r="L3" s="23"/>
      <c r="M3" s="23"/>
      <c r="N3" s="23"/>
      <c r="O3" s="23"/>
      <c r="P3" s="31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  <c r="IV3" s="242"/>
    </row>
    <row r="4" spans="1:256">
      <c r="P4" s="32"/>
      <c r="Q4" s="32"/>
      <c r="R4" s="32"/>
      <c r="S4" s="32"/>
      <c r="T4" s="32"/>
      <c r="U4" s="32"/>
      <c r="V4" s="35"/>
      <c r="W4" s="33"/>
      <c r="X4" s="33"/>
      <c r="Y4" s="33"/>
      <c r="Z4" s="36"/>
      <c r="AA4" s="36"/>
      <c r="AB4" s="36"/>
      <c r="AC4" s="36"/>
      <c r="AD4" s="36"/>
      <c r="AE4" s="34"/>
      <c r="AF4" s="32"/>
    </row>
    <row r="5" spans="1:256">
      <c r="N5" s="33"/>
      <c r="O5" s="34"/>
      <c r="P5" s="267"/>
      <c r="Q5" s="267"/>
      <c r="R5" s="267"/>
      <c r="S5" s="267"/>
      <c r="T5" s="267"/>
      <c r="U5" s="32"/>
      <c r="V5" s="37"/>
      <c r="W5" s="33"/>
      <c r="X5" s="33"/>
      <c r="Y5" s="33"/>
      <c r="Z5" s="36"/>
      <c r="AA5" s="38"/>
      <c r="AB5" s="38"/>
      <c r="AC5" s="38"/>
      <c r="AD5" s="38"/>
      <c r="AE5" s="34"/>
      <c r="AF5" s="32"/>
    </row>
    <row r="6" spans="1:256">
      <c r="N6" s="32"/>
      <c r="O6" s="39"/>
      <c r="P6" s="38"/>
      <c r="Q6" s="38"/>
      <c r="R6" s="38"/>
      <c r="S6" s="38"/>
      <c r="T6" s="36"/>
      <c r="U6" s="32"/>
      <c r="V6" s="40"/>
      <c r="W6" s="40"/>
      <c r="X6" s="40"/>
      <c r="Y6" s="40"/>
      <c r="Z6" s="41"/>
      <c r="AA6" s="42"/>
      <c r="AB6" s="42"/>
      <c r="AC6" s="42"/>
      <c r="AD6" s="42"/>
      <c r="AE6" s="34"/>
      <c r="AF6" s="32"/>
    </row>
    <row r="7" spans="1:256" ht="34.700000000000003" customHeight="1">
      <c r="M7" s="43"/>
      <c r="N7" s="44"/>
      <c r="O7" s="44"/>
      <c r="P7" s="45"/>
      <c r="Q7" s="45"/>
      <c r="R7" s="45"/>
      <c r="S7" s="45"/>
      <c r="T7" s="36"/>
      <c r="U7" s="32"/>
      <c r="V7" s="268"/>
      <c r="W7" s="268"/>
      <c r="X7" s="268"/>
      <c r="Y7" s="268"/>
      <c r="Z7" s="41"/>
      <c r="AA7" s="42"/>
      <c r="AB7" s="42"/>
      <c r="AC7" s="42"/>
      <c r="AD7" s="42"/>
      <c r="AE7" s="34"/>
    </row>
    <row r="8" spans="1:256" ht="34.700000000000003" customHeight="1">
      <c r="M8" s="43"/>
      <c r="N8" s="44"/>
      <c r="O8" s="44"/>
      <c r="P8" s="45"/>
      <c r="Q8" s="45"/>
      <c r="R8" s="45"/>
      <c r="S8" s="45"/>
      <c r="T8" s="36"/>
      <c r="U8" s="32"/>
      <c r="V8" s="268"/>
      <c r="W8" s="268"/>
      <c r="X8" s="268"/>
      <c r="Y8" s="268"/>
      <c r="Z8" s="41"/>
      <c r="AA8" s="42"/>
      <c r="AB8" s="42"/>
      <c r="AC8" s="42"/>
      <c r="AD8" s="42"/>
      <c r="AE8" s="36"/>
    </row>
    <row r="9" spans="1:256" ht="34.700000000000003" customHeight="1">
      <c r="M9" s="43"/>
      <c r="N9" s="44"/>
      <c r="O9" s="44"/>
      <c r="P9" s="45"/>
      <c r="Q9" s="45"/>
      <c r="R9" s="45"/>
      <c r="S9" s="45"/>
      <c r="T9" s="36"/>
      <c r="U9" s="32"/>
      <c r="V9" s="268"/>
      <c r="W9" s="268"/>
      <c r="X9" s="268"/>
      <c r="Y9" s="268"/>
      <c r="Z9" s="41"/>
      <c r="AA9" s="42"/>
      <c r="AB9" s="42"/>
      <c r="AC9" s="42"/>
      <c r="AD9" s="42"/>
      <c r="AE9" s="36"/>
    </row>
    <row r="10" spans="1:256" ht="34.700000000000003" customHeight="1">
      <c r="M10" s="43"/>
      <c r="N10" s="44"/>
      <c r="O10" s="44"/>
      <c r="P10" s="45"/>
      <c r="Q10" s="45"/>
      <c r="R10" s="45"/>
      <c r="S10" s="45"/>
      <c r="T10" s="36"/>
      <c r="U10" s="32"/>
      <c r="V10" s="34"/>
      <c r="W10" s="34"/>
      <c r="X10" s="34"/>
      <c r="Y10" s="34"/>
      <c r="Z10" s="34"/>
      <c r="AA10" s="34"/>
      <c r="AB10" s="34"/>
      <c r="AC10" s="269"/>
      <c r="AD10" s="269"/>
      <c r="AE10" s="36"/>
    </row>
    <row r="11" spans="1:256" ht="12" customHeight="1">
      <c r="N11" s="32"/>
      <c r="O11" s="46"/>
      <c r="P11" s="46"/>
      <c r="Q11" s="46"/>
      <c r="R11" s="46"/>
      <c r="S11" s="46"/>
      <c r="T11" s="46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7"/>
    </row>
    <row r="12" spans="1:256">
      <c r="AE12" s="18"/>
    </row>
    <row r="13" spans="1:256">
      <c r="AE13" s="18"/>
    </row>
    <row r="14" spans="1:256">
      <c r="AE14" s="48"/>
    </row>
    <row r="16" spans="1:256">
      <c r="G16" s="265" t="s">
        <v>204</v>
      </c>
      <c r="H16" s="265"/>
    </row>
    <row r="17" spans="2:2">
      <c r="B17" s="49" t="s">
        <v>164</v>
      </c>
    </row>
  </sheetData>
  <sheetProtection sheet="1"/>
  <mergeCells count="22">
    <mergeCell ref="P5:T5"/>
    <mergeCell ref="V9:Y9"/>
    <mergeCell ref="AC10:AD10"/>
    <mergeCell ref="V7:Y7"/>
    <mergeCell ref="V8:Y8"/>
    <mergeCell ref="BM3:CB3"/>
    <mergeCell ref="CC3:CR3"/>
    <mergeCell ref="CS3:DH3"/>
    <mergeCell ref="DI3:DX3"/>
    <mergeCell ref="Q3:AF3"/>
    <mergeCell ref="AG3:AV3"/>
    <mergeCell ref="AW3:BL3"/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N29"/>
  <sheetViews>
    <sheetView workbookViewId="0"/>
  </sheetViews>
  <sheetFormatPr defaultRowHeight="12.75"/>
  <cols>
    <col min="1" max="1" width="3.7109375" style="1" customWidth="1"/>
    <col min="2" max="16384" width="9.140625" style="1"/>
  </cols>
  <sheetData>
    <row r="1" spans="1:14">
      <c r="A1" s="96"/>
    </row>
    <row r="2" spans="1:14" ht="14.25">
      <c r="B2" s="270" t="s">
        <v>295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25" spans="2:14">
      <c r="K25" s="244" t="s">
        <v>204</v>
      </c>
      <c r="L25" s="244"/>
      <c r="M25" s="244"/>
      <c r="N25" s="97"/>
    </row>
    <row r="26" spans="2:14">
      <c r="B26" s="49" t="s">
        <v>164</v>
      </c>
    </row>
    <row r="27" spans="2:14">
      <c r="B27" s="49" t="s">
        <v>296</v>
      </c>
    </row>
    <row r="28" spans="2:14">
      <c r="B28" s="271"/>
      <c r="C28" s="271"/>
      <c r="D28" s="271"/>
      <c r="E28" s="271"/>
      <c r="F28" s="271"/>
      <c r="G28" s="271"/>
      <c r="H28" s="271"/>
      <c r="I28" s="271"/>
      <c r="J28" s="271"/>
      <c r="K28" s="271"/>
    </row>
    <row r="29" spans="2:14">
      <c r="B29" s="271"/>
      <c r="C29" s="271"/>
      <c r="D29" s="271"/>
      <c r="E29" s="271"/>
      <c r="F29" s="271"/>
      <c r="G29" s="271"/>
      <c r="H29" s="271"/>
      <c r="I29" s="271"/>
      <c r="J29" s="271"/>
      <c r="K29" s="271"/>
    </row>
  </sheetData>
  <sheetProtection sheet="1"/>
  <mergeCells count="3">
    <mergeCell ref="B2:N2"/>
    <mergeCell ref="B28:K29"/>
    <mergeCell ref="K25:M25"/>
  </mergeCells>
  <phoneticPr fontId="3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zoomScale="90" zoomScaleNormal="90" workbookViewId="0"/>
  </sheetViews>
  <sheetFormatPr defaultRowHeight="12.75"/>
  <cols>
    <col min="1" max="1" width="3.7109375" style="2" customWidth="1"/>
    <col min="2" max="16384" width="9.140625" style="2"/>
  </cols>
  <sheetData>
    <row r="1" spans="2:23" ht="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3" ht="15">
      <c r="B2" s="8" t="s">
        <v>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ht="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3" ht="15">
      <c r="B4" s="8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3" ht="12.75" customHeight="1">
      <c r="B6" s="221" t="s">
        <v>268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51"/>
      <c r="T6" s="51"/>
      <c r="U6" s="51"/>
      <c r="V6" s="51"/>
      <c r="W6" s="4"/>
    </row>
    <row r="7" spans="2:23" ht="15">
      <c r="B7" s="9"/>
      <c r="C7" s="9"/>
      <c r="D7" s="9"/>
      <c r="E7" s="9"/>
      <c r="F7" s="9"/>
      <c r="G7" s="9"/>
      <c r="H7" s="9"/>
      <c r="I7" s="9"/>
      <c r="J7" s="9"/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3">
      <c r="B8" s="222" t="s">
        <v>231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51"/>
      <c r="T8" s="51"/>
      <c r="U8" s="51"/>
      <c r="V8" s="51"/>
    </row>
    <row r="9" spans="2:23" ht="15.7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2:23" ht="12.75" customHeight="1">
      <c r="B10" s="222" t="s">
        <v>269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</row>
    <row r="11" spans="2:23" ht="15" customHeight="1">
      <c r="B11" s="6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2:23" ht="12.75" customHeight="1">
      <c r="B12" s="221" t="s">
        <v>270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51"/>
      <c r="P12" s="51"/>
      <c r="Q12" s="51"/>
      <c r="R12" s="51"/>
      <c r="S12" s="51"/>
      <c r="T12" s="51"/>
      <c r="U12" s="51"/>
      <c r="V12" s="51"/>
    </row>
    <row r="13" spans="2:23" ht="15"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7"/>
      <c r="R13" s="7"/>
      <c r="S13" s="7"/>
      <c r="T13" s="7"/>
      <c r="U13" s="7"/>
      <c r="V13" s="7"/>
    </row>
    <row r="14" spans="2:23" ht="15">
      <c r="B14" s="225" t="s">
        <v>180</v>
      </c>
      <c r="C14" s="225"/>
      <c r="D14" s="225"/>
      <c r="E14" s="225"/>
      <c r="F14" s="225"/>
      <c r="G14" s="225"/>
      <c r="H14" s="225"/>
      <c r="I14" s="22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3" ht="15">
      <c r="B15" s="12"/>
      <c r="C15" s="12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3" ht="12.75" customHeight="1">
      <c r="B16" s="98" t="s">
        <v>259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3"/>
    </row>
    <row r="17" spans="2:22" ht="12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7"/>
      <c r="T17" s="7"/>
      <c r="U17" s="7"/>
      <c r="V17" s="7"/>
    </row>
    <row r="18" spans="2:22" ht="15" customHeight="1">
      <c r="B18" s="224" t="s">
        <v>271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7"/>
    </row>
    <row r="19" spans="2:22" ht="15">
      <c r="B19" s="14"/>
      <c r="C19" s="14"/>
      <c r="D19" s="14"/>
      <c r="E19" s="14"/>
      <c r="F19" s="14"/>
      <c r="G19" s="14"/>
      <c r="H19" s="1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5">
      <c r="B20" s="225" t="s">
        <v>22</v>
      </c>
      <c r="C20" s="225"/>
      <c r="D20" s="225"/>
      <c r="E20" s="225"/>
      <c r="F20" s="225"/>
      <c r="G20" s="22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2.75" customHeight="1">
      <c r="B21" s="9"/>
      <c r="C21" s="9"/>
      <c r="D21" s="9"/>
      <c r="E21" s="9"/>
      <c r="F21" s="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ht="15" customHeight="1">
      <c r="B22" s="222" t="s">
        <v>232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</row>
    <row r="23" spans="2:22" ht="12.75" customHeight="1">
      <c r="B23" s="9"/>
      <c r="C23" s="9"/>
      <c r="D23" s="9"/>
      <c r="E23" s="9"/>
      <c r="F23" s="9"/>
      <c r="G23" s="9"/>
      <c r="H23" s="16"/>
      <c r="I23" s="16"/>
      <c r="J23" s="16"/>
      <c r="K23" s="16"/>
      <c r="L23" s="9"/>
      <c r="M23" s="9"/>
      <c r="N23" s="9"/>
      <c r="O23" s="9"/>
      <c r="P23" s="9"/>
      <c r="Q23" s="7"/>
      <c r="R23" s="7"/>
      <c r="S23" s="7"/>
      <c r="T23" s="7"/>
      <c r="U23" s="7"/>
      <c r="V23" s="7"/>
    </row>
    <row r="24" spans="2:22">
      <c r="B24" s="222" t="s">
        <v>272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</row>
    <row r="25" spans="2:22">
      <c r="B25" s="3"/>
      <c r="C25" s="3"/>
      <c r="D25" s="3"/>
      <c r="E25" s="3"/>
      <c r="F25" s="3"/>
      <c r="G25" s="3"/>
    </row>
    <row r="26" spans="2:22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</row>
    <row r="28" spans="2:22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</row>
  </sheetData>
  <mergeCells count="11">
    <mergeCell ref="B20:G20"/>
    <mergeCell ref="B12:N12"/>
    <mergeCell ref="B10:V10"/>
    <mergeCell ref="B6:R6"/>
    <mergeCell ref="B8:R8"/>
    <mergeCell ref="B18:U18"/>
    <mergeCell ref="B28:V28"/>
    <mergeCell ref="B22:V22"/>
    <mergeCell ref="B24:V24"/>
    <mergeCell ref="B26:V26"/>
    <mergeCell ref="B14:I14"/>
  </mergeCells>
  <phoneticPr fontId="1" type="noConversion"/>
  <hyperlinks>
    <hyperlink ref="B10:V10" location="'Table 3'!A1" display="Table 3: Most recent inspection outcomes of children's centres inspected between 1 April 2010 and 30 June 2012"/>
    <hyperlink ref="B12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in the last quarter"/>
    <hyperlink ref="B22:V22" location="'Chart 1'!A1" display="Chart 1: Key judgements of children's centres inspected in the last quarter"/>
    <hyperlink ref="B16" location="'Table 5'!A1" display="Table 5: Overall effectiveness of children's centres inspected in the last quarter, by local authority"/>
    <hyperlink ref="B18:U18" location="'Table 6'!A1" display="Table 6: Overall effectiveness of children's centres inspected between 1 April 2010 and 30 June 2012, by local authority"/>
    <hyperlink ref="B12:N12" location="'Table 4'!A1" display="Table 4: Overall effectiveness of children's centres inspected between 1 April 2010 and 30 June 2012, by quarter"/>
    <hyperlink ref="B24:V24" location="'Chart 2'!A1" display="Chart 2: Overall effectiveness of children's centres inspected between 1 October 2010 and 31 March 2012, by quarter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M286"/>
  <sheetViews>
    <sheetView workbookViewId="0">
      <selection activeCell="C18" sqref="C18"/>
    </sheetView>
  </sheetViews>
  <sheetFormatPr defaultRowHeight="12.75"/>
  <cols>
    <col min="1" max="1" width="3.7109375" style="1" customWidth="1"/>
    <col min="2" max="2" width="9.140625" style="1"/>
    <col min="3" max="3" width="31.42578125" style="26" customWidth="1"/>
    <col min="4" max="4" width="9.140625" style="1"/>
    <col min="5" max="7" width="13.140625" style="1" customWidth="1"/>
    <col min="8" max="16384" width="9.140625" style="1"/>
  </cols>
  <sheetData>
    <row r="3" spans="2:5">
      <c r="B3" s="25" t="s">
        <v>276</v>
      </c>
      <c r="E3" s="5"/>
    </row>
    <row r="4" spans="2:5">
      <c r="B4" s="25"/>
      <c r="D4" s="25"/>
    </row>
    <row r="5" spans="2:5">
      <c r="B5" s="25"/>
      <c r="D5" s="25"/>
    </row>
    <row r="6" spans="2:5">
      <c r="B6" s="25"/>
      <c r="D6" s="25"/>
    </row>
    <row r="7" spans="2:5">
      <c r="D7" s="25"/>
    </row>
    <row r="8" spans="2:5">
      <c r="C8" s="25"/>
    </row>
    <row r="9" spans="2:5">
      <c r="C9" s="25"/>
    </row>
    <row r="10" spans="2:5">
      <c r="B10" s="25" t="s">
        <v>276</v>
      </c>
      <c r="C10" s="25"/>
    </row>
    <row r="11" spans="2:5">
      <c r="B11" s="25"/>
      <c r="C11" s="25"/>
    </row>
    <row r="12" spans="2:5">
      <c r="B12" s="25"/>
      <c r="C12" s="25"/>
    </row>
    <row r="13" spans="2:5">
      <c r="B13" s="25"/>
    </row>
    <row r="14" spans="2:5">
      <c r="B14" s="25"/>
    </row>
    <row r="16" spans="2:5">
      <c r="B16" s="25"/>
    </row>
    <row r="17" spans="2:3">
      <c r="B17" s="25"/>
    </row>
    <row r="18" spans="2:3">
      <c r="B18" s="25"/>
    </row>
    <row r="19" spans="2:3">
      <c r="B19" s="25"/>
    </row>
    <row r="20" spans="2:3">
      <c r="B20" s="25"/>
    </row>
    <row r="21" spans="2:3">
      <c r="B21" s="25"/>
    </row>
    <row r="22" spans="2:3">
      <c r="B22" s="25"/>
    </row>
    <row r="23" spans="2:3">
      <c r="B23" s="25"/>
    </row>
    <row r="24" spans="2:3">
      <c r="B24" s="25"/>
    </row>
    <row r="25" spans="2:3">
      <c r="B25" s="25"/>
    </row>
    <row r="26" spans="2:3">
      <c r="B26" s="25"/>
    </row>
    <row r="27" spans="2:3">
      <c r="B27" s="25"/>
    </row>
    <row r="28" spans="2:3">
      <c r="B28" s="25"/>
    </row>
    <row r="29" spans="2:3">
      <c r="B29" s="25"/>
    </row>
    <row r="30" spans="2:3">
      <c r="B30" s="25"/>
    </row>
    <row r="31" spans="2:3">
      <c r="B31" s="26"/>
    </row>
    <row r="32" spans="2:3">
      <c r="C32" s="1"/>
    </row>
    <row r="33" spans="3:13">
      <c r="C33" s="1"/>
    </row>
    <row r="34" spans="3:13">
      <c r="C34" s="1"/>
    </row>
    <row r="35" spans="3:13">
      <c r="C35" s="1"/>
    </row>
    <row r="36" spans="3:13">
      <c r="C36" s="1"/>
    </row>
    <row r="37" spans="3:13">
      <c r="C37" s="1"/>
    </row>
    <row r="38" spans="3:13">
      <c r="C38" s="1"/>
    </row>
    <row r="39" spans="3:13">
      <c r="C39" s="1"/>
      <c r="M39" s="27"/>
    </row>
    <row r="40" spans="3:13">
      <c r="C40" s="1"/>
      <c r="M40" s="27"/>
    </row>
    <row r="41" spans="3:13">
      <c r="C41" s="1"/>
    </row>
    <row r="42" spans="3:13">
      <c r="C42" s="1"/>
    </row>
    <row r="43" spans="3:13">
      <c r="C43" s="1"/>
    </row>
    <row r="44" spans="3:13">
      <c r="C44" s="1"/>
    </row>
    <row r="45" spans="3:13">
      <c r="C45" s="1"/>
    </row>
    <row r="46" spans="3:13">
      <c r="C46" s="1"/>
    </row>
    <row r="47" spans="3:13">
      <c r="C47" s="1"/>
    </row>
    <row r="48" spans="3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</sheetData>
  <phoneticPr fontId="1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topLeftCell="A10" workbookViewId="0">
      <selection activeCell="H18" sqref="H18"/>
    </sheetView>
  </sheetViews>
  <sheetFormatPr defaultRowHeight="12.75"/>
  <cols>
    <col min="1" max="1" width="36.5703125" style="65" customWidth="1"/>
    <col min="2" max="6" width="11" style="65" customWidth="1"/>
    <col min="7" max="7" width="32.85546875" style="65" customWidth="1"/>
    <col min="8" max="12" width="10.42578125" style="65" customWidth="1"/>
    <col min="13" max="13" width="32.85546875" style="65" customWidth="1"/>
    <col min="14" max="18" width="11" style="65" customWidth="1"/>
    <col min="19" max="19" width="33.28515625" style="65" customWidth="1"/>
    <col min="20" max="24" width="10.85546875" style="65" customWidth="1"/>
    <col min="25" max="16384" width="9.140625" style="65"/>
  </cols>
  <sheetData>
    <row r="1" spans="1:24">
      <c r="A1" s="79" t="s">
        <v>228</v>
      </c>
      <c r="B1" s="80"/>
      <c r="C1" s="80"/>
      <c r="D1" s="80"/>
      <c r="E1" s="80"/>
      <c r="F1" s="80"/>
      <c r="H1" s="81"/>
      <c r="I1" s="64"/>
      <c r="J1" s="64"/>
      <c r="K1" s="64"/>
      <c r="L1" s="64"/>
      <c r="N1" s="81"/>
      <c r="O1" s="64"/>
      <c r="P1" s="64"/>
      <c r="Q1" s="64"/>
      <c r="R1" s="82"/>
      <c r="T1" s="81"/>
      <c r="U1" s="64"/>
      <c r="V1" s="64"/>
      <c r="W1" s="64"/>
      <c r="X1" s="64"/>
    </row>
    <row r="2" spans="1:24">
      <c r="A2" s="83"/>
      <c r="B2" s="83"/>
      <c r="C2" s="83"/>
      <c r="D2" s="83"/>
      <c r="E2" s="83"/>
      <c r="F2" s="83"/>
      <c r="T2" s="81"/>
      <c r="U2" s="64"/>
      <c r="V2" s="64"/>
      <c r="W2" s="64"/>
      <c r="X2" s="64"/>
    </row>
    <row r="3" spans="1:24">
      <c r="A3" s="84"/>
      <c r="B3" s="89" t="s">
        <v>190</v>
      </c>
      <c r="C3" s="89" t="s">
        <v>191</v>
      </c>
      <c r="D3" s="89" t="s">
        <v>192</v>
      </c>
      <c r="E3" s="89" t="s">
        <v>193</v>
      </c>
      <c r="F3" s="85"/>
      <c r="G3" s="84"/>
      <c r="H3" s="89" t="s">
        <v>190</v>
      </c>
      <c r="I3" s="89" t="s">
        <v>191</v>
      </c>
      <c r="J3" s="89" t="s">
        <v>192</v>
      </c>
      <c r="K3" s="89" t="s">
        <v>193</v>
      </c>
      <c r="L3" s="85"/>
      <c r="T3" s="81"/>
      <c r="U3" s="64"/>
      <c r="V3" s="64"/>
      <c r="W3" s="64"/>
      <c r="X3" s="64"/>
    </row>
    <row r="4" spans="1:24">
      <c r="A4" s="86" t="s">
        <v>288</v>
      </c>
      <c r="B4" s="111">
        <f>SUM(H4/L4*100)</f>
        <v>11.695906432748536</v>
      </c>
      <c r="C4" s="111">
        <f>SUM(I4/L4*100)</f>
        <v>56.725146198830409</v>
      </c>
      <c r="D4" s="111">
        <f>SUM(J4/L4*100)</f>
        <v>27.485380116959064</v>
      </c>
      <c r="E4" s="111">
        <f>SUM(K4/L4*100)</f>
        <v>4.0935672514619883</v>
      </c>
      <c r="F4" s="85">
        <f>SUM(B4:E4)</f>
        <v>100</v>
      </c>
      <c r="G4" s="86" t="s">
        <v>288</v>
      </c>
      <c r="H4" s="69">
        <v>20</v>
      </c>
      <c r="I4" s="69">
        <v>97</v>
      </c>
      <c r="J4" s="69">
        <v>47</v>
      </c>
      <c r="K4" s="69">
        <v>7</v>
      </c>
      <c r="L4" s="89">
        <f>SUM(H4:K4)</f>
        <v>171</v>
      </c>
    </row>
    <row r="5" spans="1:24" ht="25.5">
      <c r="A5" s="86" t="s">
        <v>289</v>
      </c>
      <c r="B5" s="111">
        <f>SUM(H5/L5*100)</f>
        <v>11.695906432748536</v>
      </c>
      <c r="C5" s="111">
        <f>SUM(I5/L5*100)</f>
        <v>56.725146198830409</v>
      </c>
      <c r="D5" s="111">
        <f>SUM(J5/L5*100)</f>
        <v>28.07017543859649</v>
      </c>
      <c r="E5" s="111">
        <f>SUM(K5/L5*100)</f>
        <v>3.5087719298245612</v>
      </c>
      <c r="F5" s="85">
        <f>SUM(B5:E5)</f>
        <v>100</v>
      </c>
      <c r="G5" s="86" t="s">
        <v>289</v>
      </c>
      <c r="H5" s="87">
        <v>20</v>
      </c>
      <c r="I5" s="87">
        <v>97</v>
      </c>
      <c r="J5" s="87">
        <v>48</v>
      </c>
      <c r="K5" s="87">
        <v>6</v>
      </c>
      <c r="L5" s="89">
        <f>SUM(H5:K5)</f>
        <v>171</v>
      </c>
    </row>
    <row r="6" spans="1:24" ht="18" customHeight="1">
      <c r="A6" s="86" t="s">
        <v>290</v>
      </c>
      <c r="B6" s="111">
        <f>SUM(H6/L6*100)</f>
        <v>14.035087719298245</v>
      </c>
      <c r="C6" s="111">
        <f>SUM(I6/L6*100)</f>
        <v>57.309941520467831</v>
      </c>
      <c r="D6" s="111">
        <f>SUM(J6/L6*100)</f>
        <v>25.730994152046783</v>
      </c>
      <c r="E6" s="111">
        <f>SUM(K6/L6*100)</f>
        <v>2.9239766081871341</v>
      </c>
      <c r="F6" s="85">
        <f>SUM(B6:E6)</f>
        <v>100</v>
      </c>
      <c r="G6" s="86" t="s">
        <v>290</v>
      </c>
      <c r="H6" s="87">
        <v>24</v>
      </c>
      <c r="I6" s="87">
        <v>98</v>
      </c>
      <c r="J6" s="87">
        <v>44</v>
      </c>
      <c r="K6" s="87">
        <v>5</v>
      </c>
      <c r="L6" s="89">
        <f>SUM(H6:K6)</f>
        <v>171</v>
      </c>
    </row>
    <row r="7" spans="1:24" ht="25.5">
      <c r="A7" s="86" t="s">
        <v>291</v>
      </c>
      <c r="B7" s="111">
        <f>SUM(H7/L7*100)</f>
        <v>11.695906432748536</v>
      </c>
      <c r="C7" s="111">
        <f>SUM(I7/L7*100)</f>
        <v>57.894736842105267</v>
      </c>
      <c r="D7" s="111">
        <f>SUM(J7/L7*100)</f>
        <v>26.900584795321635</v>
      </c>
      <c r="E7" s="111">
        <f>SUM(K7/L7*100)</f>
        <v>3.5087719298245612</v>
      </c>
      <c r="F7" s="85">
        <f>SUM(B7:E7)</f>
        <v>100</v>
      </c>
      <c r="G7" s="86" t="s">
        <v>291</v>
      </c>
      <c r="H7" s="87">
        <v>20</v>
      </c>
      <c r="I7" s="87">
        <v>99</v>
      </c>
      <c r="J7" s="87">
        <v>46</v>
      </c>
      <c r="K7" s="87">
        <v>6</v>
      </c>
      <c r="L7" s="89">
        <f>SUM(H7:K7)</f>
        <v>171</v>
      </c>
    </row>
    <row r="10" spans="1:24">
      <c r="A10" s="88" t="s">
        <v>229</v>
      </c>
    </row>
    <row r="11" spans="1:24">
      <c r="A11" s="88"/>
    </row>
    <row r="12" spans="1:24">
      <c r="A12" s="88"/>
      <c r="B12" s="89" t="s">
        <v>190</v>
      </c>
      <c r="C12" s="89" t="s">
        <v>191</v>
      </c>
      <c r="D12" s="89" t="s">
        <v>192</v>
      </c>
      <c r="E12" s="89" t="s">
        <v>193</v>
      </c>
      <c r="F12" s="89" t="s">
        <v>216</v>
      </c>
    </row>
    <row r="13" spans="1:24">
      <c r="A13" s="90" t="s">
        <v>246</v>
      </c>
      <c r="B13" s="89">
        <v>20</v>
      </c>
      <c r="C13" s="89">
        <v>97</v>
      </c>
      <c r="D13" s="89">
        <v>47</v>
      </c>
      <c r="E13" s="89">
        <v>7</v>
      </c>
      <c r="F13" s="89">
        <f t="shared" ref="F13:F20" si="0">SUM(B13:E13)</f>
        <v>171</v>
      </c>
    </row>
    <row r="14" spans="1:24">
      <c r="A14" s="90" t="s">
        <v>292</v>
      </c>
      <c r="B14" s="89">
        <v>10</v>
      </c>
      <c r="C14" s="89">
        <v>59</v>
      </c>
      <c r="D14" s="89">
        <v>38</v>
      </c>
      <c r="E14" s="89">
        <v>4</v>
      </c>
      <c r="F14" s="89">
        <f t="shared" si="0"/>
        <v>111</v>
      </c>
    </row>
    <row r="15" spans="1:24">
      <c r="A15" s="90" t="s">
        <v>260</v>
      </c>
      <c r="B15" s="89">
        <v>23</v>
      </c>
      <c r="C15" s="89">
        <v>83</v>
      </c>
      <c r="D15" s="89">
        <v>41</v>
      </c>
      <c r="E15" s="89">
        <v>4</v>
      </c>
      <c r="F15" s="89">
        <f t="shared" si="0"/>
        <v>151</v>
      </c>
    </row>
    <row r="16" spans="1:24">
      <c r="A16" s="90" t="s">
        <v>255</v>
      </c>
      <c r="B16" s="89">
        <v>23</v>
      </c>
      <c r="C16" s="89">
        <v>130</v>
      </c>
      <c r="D16" s="89">
        <v>76</v>
      </c>
      <c r="E16" s="89">
        <v>5</v>
      </c>
      <c r="F16" s="89">
        <f t="shared" si="0"/>
        <v>234</v>
      </c>
    </row>
    <row r="17" spans="1:6">
      <c r="A17" s="90" t="s">
        <v>246</v>
      </c>
      <c r="B17" s="89">
        <v>26</v>
      </c>
      <c r="C17" s="89">
        <v>109</v>
      </c>
      <c r="D17" s="89">
        <v>64</v>
      </c>
      <c r="E17" s="89">
        <v>6</v>
      </c>
      <c r="F17" s="89">
        <f t="shared" si="0"/>
        <v>205</v>
      </c>
    </row>
    <row r="18" spans="1:6">
      <c r="A18" s="92" t="s">
        <v>230</v>
      </c>
      <c r="B18" s="76">
        <v>21</v>
      </c>
      <c r="C18" s="76">
        <v>81</v>
      </c>
      <c r="D18" s="76">
        <v>52</v>
      </c>
      <c r="E18" s="76">
        <v>4</v>
      </c>
      <c r="F18" s="89">
        <f t="shared" si="0"/>
        <v>158</v>
      </c>
    </row>
    <row r="19" spans="1:6">
      <c r="A19" s="92" t="s">
        <v>210</v>
      </c>
      <c r="B19" s="93">
        <v>21</v>
      </c>
      <c r="C19" s="93">
        <v>83</v>
      </c>
      <c r="D19" s="93">
        <v>44</v>
      </c>
      <c r="E19" s="93">
        <v>1</v>
      </c>
      <c r="F19" s="89">
        <f t="shared" si="0"/>
        <v>149</v>
      </c>
    </row>
    <row r="20" spans="1:6">
      <c r="A20" s="94" t="s">
        <v>209</v>
      </c>
      <c r="B20" s="93">
        <v>39</v>
      </c>
      <c r="C20" s="93">
        <v>152</v>
      </c>
      <c r="D20" s="93">
        <v>59</v>
      </c>
      <c r="E20" s="93">
        <v>6</v>
      </c>
      <c r="F20" s="89">
        <f t="shared" si="0"/>
        <v>256</v>
      </c>
    </row>
    <row r="21" spans="1:6">
      <c r="A21" s="94"/>
      <c r="B21" s="93"/>
      <c r="C21" s="93"/>
      <c r="D21" s="93"/>
      <c r="E21" s="93"/>
      <c r="F21" s="91"/>
    </row>
    <row r="24" spans="1:6">
      <c r="B24" s="89" t="s">
        <v>190</v>
      </c>
      <c r="C24" s="89" t="s">
        <v>191</v>
      </c>
      <c r="D24" s="89" t="s">
        <v>192</v>
      </c>
      <c r="E24" s="89" t="s">
        <v>193</v>
      </c>
      <c r="F24" s="89" t="s">
        <v>216</v>
      </c>
    </row>
    <row r="25" spans="1:6">
      <c r="A25" s="90" t="s">
        <v>299</v>
      </c>
      <c r="B25" s="105">
        <f>B13/F13*100</f>
        <v>11.695906432748536</v>
      </c>
      <c r="C25" s="105">
        <f>C13/F13*100</f>
        <v>56.725146198830409</v>
      </c>
      <c r="D25" s="105">
        <f>D13/F13*100</f>
        <v>27.485380116959064</v>
      </c>
      <c r="E25" s="105">
        <f>E13/F13*100</f>
        <v>4.0935672514619883</v>
      </c>
      <c r="F25" s="110">
        <f t="shared" ref="F25:F30" si="1">SUM(B25:E25)</f>
        <v>100</v>
      </c>
    </row>
    <row r="26" spans="1:6">
      <c r="A26" s="90" t="s">
        <v>294</v>
      </c>
      <c r="B26" s="105">
        <f>B14/F14*100</f>
        <v>9.0090090090090094</v>
      </c>
      <c r="C26" s="105">
        <f>C14/F14*100</f>
        <v>53.153153153153156</v>
      </c>
      <c r="D26" s="105">
        <f>D14/F14*100</f>
        <v>34.234234234234236</v>
      </c>
      <c r="E26" s="105">
        <f>E13/F13*100</f>
        <v>4.0935672514619883</v>
      </c>
      <c r="F26" s="110">
        <f t="shared" si="1"/>
        <v>100.48996364785839</v>
      </c>
    </row>
    <row r="27" spans="1:6">
      <c r="A27" s="65" t="s">
        <v>262</v>
      </c>
      <c r="B27" s="110">
        <f>B15/F15*100</f>
        <v>15.231788079470199</v>
      </c>
      <c r="C27" s="110">
        <f>C15/F15*100</f>
        <v>54.966887417218544</v>
      </c>
      <c r="D27" s="110">
        <f>D15/F15*100</f>
        <v>27.152317880794701</v>
      </c>
      <c r="E27" s="110">
        <f>E15/F15*100</f>
        <v>2.6490066225165565</v>
      </c>
      <c r="F27" s="110">
        <f t="shared" si="1"/>
        <v>99.999999999999986</v>
      </c>
    </row>
    <row r="28" spans="1:6">
      <c r="A28" s="90" t="s">
        <v>263</v>
      </c>
      <c r="B28" s="105">
        <f>SUM(B16/234*100)</f>
        <v>9.8290598290598297</v>
      </c>
      <c r="C28" s="105">
        <f>SUM(C16/234*100)</f>
        <v>55.555555555555557</v>
      </c>
      <c r="D28" s="105">
        <f>SUM(D16/234*100)</f>
        <v>32.478632478632477</v>
      </c>
      <c r="E28" s="105">
        <f>SUM(E16/234*100)</f>
        <v>2.1367521367521367</v>
      </c>
      <c r="F28" s="89">
        <f t="shared" si="1"/>
        <v>100</v>
      </c>
    </row>
    <row r="29" spans="1:6">
      <c r="A29" s="90" t="s">
        <v>264</v>
      </c>
      <c r="B29" s="105">
        <f>SUM(B17/205*100)</f>
        <v>12.682926829268293</v>
      </c>
      <c r="C29" s="105">
        <f>SUM(C17/205*100)</f>
        <v>53.170731707317074</v>
      </c>
      <c r="D29" s="105">
        <f>SUM(D17/205*100)</f>
        <v>31.219512195121951</v>
      </c>
      <c r="E29" s="105">
        <f>SUM(E17/205*100)</f>
        <v>2.9268292682926833</v>
      </c>
      <c r="F29" s="105">
        <f t="shared" si="1"/>
        <v>100</v>
      </c>
    </row>
    <row r="30" spans="1:6">
      <c r="A30" s="92" t="s">
        <v>265</v>
      </c>
      <c r="B30" s="95">
        <f>SUM(B18/158*100)</f>
        <v>13.291139240506327</v>
      </c>
      <c r="C30" s="95">
        <f>SUM(C18/158*100)</f>
        <v>51.265822784810119</v>
      </c>
      <c r="D30" s="95">
        <f>SUM(D18/158*100)</f>
        <v>32.911392405063289</v>
      </c>
      <c r="E30" s="95">
        <f>SUM(E18/158*100)</f>
        <v>2.5316455696202533</v>
      </c>
      <c r="F30" s="110">
        <f t="shared" si="1"/>
        <v>100</v>
      </c>
    </row>
    <row r="31" spans="1:6">
      <c r="A31" s="92"/>
      <c r="B31" s="95"/>
      <c r="C31" s="95"/>
      <c r="D31" s="95"/>
      <c r="E31" s="95"/>
      <c r="F31" s="110"/>
    </row>
  </sheetData>
  <phoneticPr fontId="15" type="noConversion"/>
  <pageMargins left="0.75" right="0.75" top="1" bottom="1" header="0.5" footer="0.5"/>
  <pageSetup paperSize="9" orientation="portrait" r:id="rId1"/>
  <headerFooter alignWithMargins="0"/>
  <ignoredErrors>
    <ignoredError sqref="F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K33"/>
  <sheetViews>
    <sheetView workbookViewId="0"/>
  </sheetViews>
  <sheetFormatPr defaultRowHeight="12.75"/>
  <cols>
    <col min="1" max="1" width="3.7109375" style="121" customWidth="1"/>
    <col min="2" max="2" width="43.7109375" style="121" customWidth="1"/>
    <col min="3" max="3" width="16.5703125" style="121" customWidth="1"/>
    <col min="4" max="4" width="2.28515625" style="121" customWidth="1"/>
    <col min="5" max="5" width="36.5703125" style="121" customWidth="1"/>
    <col min="6" max="6" width="9.140625" style="121"/>
    <col min="7" max="7" width="6.7109375" style="121" customWidth="1"/>
    <col min="8" max="16384" width="9.140625" style="121"/>
  </cols>
  <sheetData>
    <row r="2" spans="2:11">
      <c r="B2" s="226" t="s">
        <v>285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1">
      <c r="B3" s="24"/>
      <c r="C3" s="24"/>
      <c r="E3" s="72"/>
      <c r="G3" s="24"/>
      <c r="H3" s="24"/>
    </row>
    <row r="4" spans="2:11" ht="12.75" customHeight="1">
      <c r="B4" s="146"/>
      <c r="C4" s="147"/>
      <c r="D4" s="148"/>
      <c r="E4" s="148"/>
      <c r="G4" s="147"/>
      <c r="H4" s="19"/>
    </row>
    <row r="5" spans="2:11" ht="14.25" customHeight="1">
      <c r="B5" s="149"/>
      <c r="C5" s="150" t="s">
        <v>205</v>
      </c>
      <c r="D5" s="149"/>
    </row>
    <row r="6" spans="2:11" ht="3" customHeight="1">
      <c r="C6" s="151"/>
    </row>
    <row r="7" spans="2:11" ht="14.25">
      <c r="B7" s="152" t="s">
        <v>206</v>
      </c>
      <c r="C7" s="153">
        <v>1682</v>
      </c>
    </row>
    <row r="8" spans="2:11">
      <c r="C8" s="72"/>
    </row>
    <row r="9" spans="2:11" s="152" customFormat="1">
      <c r="B9" s="152" t="s">
        <v>207</v>
      </c>
      <c r="C9" s="154">
        <v>503</v>
      </c>
    </row>
    <row r="10" spans="2:11" s="152" customFormat="1" ht="10.5" customHeight="1">
      <c r="C10" s="155"/>
    </row>
    <row r="11" spans="2:11" s="152" customFormat="1" ht="12.75" customHeight="1">
      <c r="B11" s="152" t="s">
        <v>257</v>
      </c>
      <c r="C11" s="155">
        <v>746</v>
      </c>
    </row>
    <row r="12" spans="2:11" s="152" customFormat="1">
      <c r="C12" s="155"/>
    </row>
    <row r="13" spans="2:11" s="152" customFormat="1" ht="12.75" customHeight="1">
      <c r="B13" s="152" t="s">
        <v>260</v>
      </c>
      <c r="C13" s="155">
        <v>151</v>
      </c>
    </row>
    <row r="14" spans="2:11" ht="12.75" customHeight="1">
      <c r="B14" s="156"/>
      <c r="C14" s="157"/>
    </row>
    <row r="15" spans="2:11" ht="12.75" customHeight="1">
      <c r="B15" s="152" t="s">
        <v>281</v>
      </c>
      <c r="C15" s="155">
        <v>111</v>
      </c>
    </row>
    <row r="16" spans="2:11" ht="12.75" customHeight="1">
      <c r="B16" s="156"/>
      <c r="C16" s="157"/>
    </row>
    <row r="17" spans="2:5" ht="12.75" customHeight="1">
      <c r="B17" s="152" t="s">
        <v>282</v>
      </c>
      <c r="C17" s="155">
        <v>171</v>
      </c>
    </row>
    <row r="18" spans="2:5" ht="12.75" customHeight="1">
      <c r="B18" s="158"/>
      <c r="C18" s="159"/>
    </row>
    <row r="19" spans="2:5">
      <c r="C19" s="151" t="s">
        <v>204</v>
      </c>
    </row>
    <row r="20" spans="2:5">
      <c r="B20" s="152" t="s">
        <v>300</v>
      </c>
      <c r="C20" s="151"/>
    </row>
    <row r="21" spans="2:5" ht="3.75" customHeight="1">
      <c r="B21" s="227" t="s">
        <v>298</v>
      </c>
      <c r="C21" s="228"/>
      <c r="D21" s="228"/>
      <c r="E21" s="228"/>
    </row>
    <row r="22" spans="2:5" ht="21.75" customHeight="1">
      <c r="B22" s="228"/>
      <c r="C22" s="228"/>
      <c r="D22" s="228"/>
      <c r="E22" s="228"/>
    </row>
    <row r="23" spans="2:5" ht="12.75" customHeight="1">
      <c r="B23" s="152" t="s">
        <v>280</v>
      </c>
      <c r="C23" s="151"/>
    </row>
    <row r="24" spans="2:5" ht="5.25" customHeight="1">
      <c r="B24" s="160"/>
      <c r="C24" s="161"/>
      <c r="D24" s="162"/>
    </row>
    <row r="25" spans="2:5" ht="12.75" customHeight="1">
      <c r="B25" s="160"/>
      <c r="C25" s="161"/>
      <c r="D25" s="162"/>
    </row>
    <row r="26" spans="2:5" ht="12.75" customHeight="1">
      <c r="B26" s="160"/>
      <c r="C26" s="161"/>
      <c r="D26" s="162"/>
    </row>
    <row r="27" spans="2:5" ht="12.75" customHeight="1">
      <c r="B27" s="160"/>
      <c r="C27" s="163"/>
    </row>
    <row r="28" spans="2:5" ht="5.25" customHeight="1">
      <c r="B28" s="160"/>
      <c r="C28" s="161"/>
    </row>
    <row r="29" spans="2:5" ht="12.75" customHeight="1">
      <c r="B29" s="164"/>
      <c r="C29" s="161"/>
    </row>
    <row r="30" spans="2:5" ht="5.25" customHeight="1">
      <c r="B30" s="164"/>
    </row>
    <row r="31" spans="2:5" ht="12.75" customHeight="1">
      <c r="B31" s="160"/>
      <c r="C31" s="161"/>
    </row>
    <row r="32" spans="2:5" ht="12.75" customHeight="1">
      <c r="B32" s="160"/>
      <c r="C32" s="161"/>
    </row>
    <row r="33" spans="2:2">
      <c r="B33" s="165"/>
    </row>
  </sheetData>
  <sheetProtection sheet="1"/>
  <mergeCells count="2">
    <mergeCell ref="B2:K2"/>
    <mergeCell ref="B21:E22"/>
  </mergeCells>
  <phoneticPr fontId="15" type="noConversion"/>
  <dataValidations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2:T33"/>
  <sheetViews>
    <sheetView showGridLines="0" zoomScaleNormal="100" zoomScaleSheetLayoutView="100" workbookViewId="0"/>
  </sheetViews>
  <sheetFormatPr defaultRowHeight="12.75"/>
  <cols>
    <col min="1" max="1" width="1.5703125" style="19" customWidth="1"/>
    <col min="2" max="2" width="8.28515625" style="19" customWidth="1"/>
    <col min="3" max="3" width="8.28515625" style="119" customWidth="1"/>
    <col min="4" max="6" width="8.28515625" style="19" customWidth="1"/>
    <col min="7" max="7" width="8.140625" style="19" customWidth="1"/>
    <col min="8" max="8" width="9.5703125" style="19" customWidth="1"/>
    <col min="9" max="9" width="10" style="19" customWidth="1"/>
    <col min="10" max="10" width="8.85546875" style="19" customWidth="1"/>
    <col min="11" max="11" width="10.140625" style="19" customWidth="1"/>
    <col min="12" max="12" width="10.5703125" style="19" customWidth="1"/>
    <col min="13" max="13" width="10.140625" style="19" customWidth="1"/>
    <col min="14" max="14" width="7.7109375" style="19" customWidth="1"/>
    <col min="15" max="15" width="10.7109375" style="19" customWidth="1"/>
    <col min="16" max="16" width="9.85546875" style="166" customWidth="1"/>
    <col min="17" max="16384" width="9.140625" style="19"/>
  </cols>
  <sheetData>
    <row r="2" spans="2:20">
      <c r="B2" s="238" t="s">
        <v>297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2:20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20" ht="14.25" customHeight="1">
      <c r="H4" s="235" t="s">
        <v>211</v>
      </c>
      <c r="I4" s="230" t="s">
        <v>277</v>
      </c>
      <c r="J4" s="231"/>
      <c r="K4" s="231"/>
      <c r="L4" s="231"/>
      <c r="M4" s="230" t="s">
        <v>278</v>
      </c>
      <c r="N4" s="231"/>
      <c r="O4" s="231"/>
      <c r="P4" s="231"/>
    </row>
    <row r="5" spans="2:20" ht="14.25" customHeight="1">
      <c r="H5" s="236"/>
      <c r="I5" s="168" t="s">
        <v>190</v>
      </c>
      <c r="J5" s="168" t="s">
        <v>191</v>
      </c>
      <c r="K5" s="168" t="s">
        <v>192</v>
      </c>
      <c r="L5" s="168" t="s">
        <v>193</v>
      </c>
      <c r="M5" s="168" t="s">
        <v>190</v>
      </c>
      <c r="N5" s="168" t="s">
        <v>191</v>
      </c>
      <c r="O5" s="168" t="s">
        <v>192</v>
      </c>
      <c r="P5" s="168" t="s">
        <v>193</v>
      </c>
    </row>
    <row r="6" spans="2:20" ht="13.5" customHeight="1">
      <c r="B6" s="169"/>
      <c r="C6" s="169"/>
      <c r="D6" s="169"/>
      <c r="E6" s="169"/>
      <c r="F6" s="169"/>
      <c r="G6" s="169"/>
      <c r="H6" s="237"/>
      <c r="I6" s="170"/>
      <c r="J6" s="168"/>
      <c r="K6" s="168"/>
      <c r="L6" s="170"/>
      <c r="M6" s="170"/>
      <c r="N6" s="170"/>
      <c r="O6" s="170"/>
      <c r="P6" s="171"/>
    </row>
    <row r="7" spans="2:20" ht="4.5" customHeight="1">
      <c r="B7" s="172"/>
      <c r="C7" s="172"/>
      <c r="D7" s="172"/>
      <c r="E7" s="172"/>
      <c r="F7" s="172"/>
      <c r="G7" s="172"/>
      <c r="H7" s="173"/>
      <c r="I7" s="172"/>
      <c r="J7" s="174"/>
      <c r="K7" s="174"/>
      <c r="L7" s="172"/>
      <c r="M7" s="174"/>
      <c r="N7" s="174"/>
      <c r="O7" s="174"/>
      <c r="P7" s="175"/>
    </row>
    <row r="8" spans="2:20" ht="34.5" customHeight="1">
      <c r="B8" s="234" t="s">
        <v>233</v>
      </c>
      <c r="C8" s="234"/>
      <c r="D8" s="234"/>
      <c r="E8" s="234"/>
      <c r="F8" s="234"/>
      <c r="G8" s="234"/>
      <c r="H8" s="66">
        <f>SUM(I8:L8)</f>
        <v>171</v>
      </c>
      <c r="I8" s="67">
        <v>20</v>
      </c>
      <c r="J8" s="67">
        <v>97</v>
      </c>
      <c r="K8" s="67">
        <v>47</v>
      </c>
      <c r="L8" s="67">
        <v>7</v>
      </c>
      <c r="M8" s="68">
        <f>IF($H8&lt;59,"-",I8/$H8*100)</f>
        <v>11.695906432748536</v>
      </c>
      <c r="N8" s="68">
        <f>IF($H8&lt;59,"-",J8/$H8*100)</f>
        <v>56.725146198830409</v>
      </c>
      <c r="O8" s="68">
        <f>IF($H8&lt;59,"-",K8/$H8*100)</f>
        <v>27.485380116959064</v>
      </c>
      <c r="P8" s="68">
        <f>IF($H8&lt;59,"-",L8/$H8*100)</f>
        <v>4.0935672514619883</v>
      </c>
      <c r="R8" s="176"/>
      <c r="S8" s="176"/>
      <c r="T8" s="177"/>
    </row>
    <row r="9" spans="2:20" s="179" customFormat="1" ht="34.5" customHeight="1">
      <c r="B9" s="229" t="s">
        <v>78</v>
      </c>
      <c r="C9" s="229"/>
      <c r="D9" s="229"/>
      <c r="E9" s="229"/>
      <c r="F9" s="229"/>
      <c r="G9" s="229"/>
      <c r="H9" s="70">
        <f t="shared" ref="H9:H27" si="0">SUM(I9:L9)</f>
        <v>171</v>
      </c>
      <c r="I9" s="71">
        <v>23</v>
      </c>
      <c r="J9" s="71">
        <v>96</v>
      </c>
      <c r="K9" s="71">
        <v>46</v>
      </c>
      <c r="L9" s="71">
        <v>6</v>
      </c>
      <c r="M9" s="72">
        <f t="shared" ref="M9:M27" si="1">IF($H9&lt;59,"-",I9/$H9*100)</f>
        <v>13.450292397660817</v>
      </c>
      <c r="N9" s="72">
        <f t="shared" ref="N9:N27" si="2">IF($H9&lt;59,"-",J9/$H9*100)</f>
        <v>56.140350877192979</v>
      </c>
      <c r="O9" s="72">
        <f t="shared" ref="O9:O27" si="3">IF($H9&lt;59,"-",K9/$H9*100)</f>
        <v>26.900584795321635</v>
      </c>
      <c r="P9" s="72">
        <f t="shared" ref="P9:P27" si="4">IF($H9&lt;59,"-",L9/$H9*100)</f>
        <v>3.5087719298245612</v>
      </c>
      <c r="R9" s="176"/>
      <c r="S9" s="180"/>
      <c r="T9" s="177"/>
    </row>
    <row r="10" spans="2:20" ht="34.5" customHeight="1">
      <c r="B10" s="234" t="s">
        <v>234</v>
      </c>
      <c r="C10" s="234"/>
      <c r="D10" s="234"/>
      <c r="E10" s="234"/>
      <c r="F10" s="234"/>
      <c r="G10" s="234"/>
      <c r="H10" s="66">
        <f t="shared" si="0"/>
        <v>171</v>
      </c>
      <c r="I10" s="67">
        <v>20</v>
      </c>
      <c r="J10" s="67">
        <v>97</v>
      </c>
      <c r="K10" s="67">
        <v>48</v>
      </c>
      <c r="L10" s="67">
        <v>6</v>
      </c>
      <c r="M10" s="68">
        <f t="shared" si="1"/>
        <v>11.695906432748536</v>
      </c>
      <c r="N10" s="68">
        <f t="shared" si="2"/>
        <v>56.725146198830409</v>
      </c>
      <c r="O10" s="68">
        <f t="shared" si="3"/>
        <v>28.07017543859649</v>
      </c>
      <c r="P10" s="68">
        <f t="shared" si="4"/>
        <v>3.5087719298245612</v>
      </c>
      <c r="R10" s="176"/>
      <c r="S10" s="176"/>
      <c r="T10" s="177"/>
    </row>
    <row r="11" spans="2:20" ht="34.5" customHeight="1">
      <c r="B11" s="229" t="s">
        <v>235</v>
      </c>
      <c r="C11" s="229"/>
      <c r="D11" s="229"/>
      <c r="E11" s="229"/>
      <c r="F11" s="229"/>
      <c r="G11" s="229"/>
      <c r="H11" s="70">
        <f t="shared" si="0"/>
        <v>171</v>
      </c>
      <c r="I11" s="71">
        <v>20</v>
      </c>
      <c r="J11" s="71">
        <v>94</v>
      </c>
      <c r="K11" s="71">
        <v>55</v>
      </c>
      <c r="L11" s="71">
        <v>2</v>
      </c>
      <c r="M11" s="72">
        <f t="shared" si="1"/>
        <v>11.695906432748536</v>
      </c>
      <c r="N11" s="72">
        <f t="shared" si="2"/>
        <v>54.970760233918128</v>
      </c>
      <c r="O11" s="72">
        <f t="shared" si="3"/>
        <v>32.163742690058477</v>
      </c>
      <c r="P11" s="72">
        <f t="shared" si="4"/>
        <v>1.1695906432748537</v>
      </c>
      <c r="R11" s="176"/>
      <c r="S11" s="176"/>
      <c r="T11" s="177"/>
    </row>
    <row r="12" spans="2:20" ht="34.5" customHeight="1">
      <c r="B12" s="229" t="s">
        <v>79</v>
      </c>
      <c r="C12" s="229"/>
      <c r="D12" s="229"/>
      <c r="E12" s="229"/>
      <c r="F12" s="229"/>
      <c r="G12" s="229"/>
      <c r="H12" s="70">
        <f t="shared" si="0"/>
        <v>171</v>
      </c>
      <c r="I12" s="71">
        <v>43</v>
      </c>
      <c r="J12" s="71">
        <v>97</v>
      </c>
      <c r="K12" s="71">
        <v>30</v>
      </c>
      <c r="L12" s="71">
        <v>1</v>
      </c>
      <c r="M12" s="72">
        <f t="shared" si="1"/>
        <v>25.146198830409354</v>
      </c>
      <c r="N12" s="72">
        <f t="shared" si="2"/>
        <v>56.725146198830409</v>
      </c>
      <c r="O12" s="72">
        <f t="shared" si="3"/>
        <v>17.543859649122805</v>
      </c>
      <c r="P12" s="72">
        <f t="shared" si="4"/>
        <v>0.58479532163742687</v>
      </c>
      <c r="R12" s="176"/>
      <c r="S12" s="176"/>
      <c r="T12" s="177"/>
    </row>
    <row r="13" spans="2:20" ht="34.5" customHeight="1">
      <c r="B13" s="229" t="s">
        <v>236</v>
      </c>
      <c r="C13" s="229"/>
      <c r="D13" s="229"/>
      <c r="E13" s="229"/>
      <c r="F13" s="229"/>
      <c r="G13" s="229"/>
      <c r="H13" s="70">
        <f t="shared" si="0"/>
        <v>171</v>
      </c>
      <c r="I13" s="71">
        <v>23</v>
      </c>
      <c r="J13" s="71">
        <v>97</v>
      </c>
      <c r="K13" s="71">
        <v>47</v>
      </c>
      <c r="L13" s="71">
        <v>4</v>
      </c>
      <c r="M13" s="72">
        <f t="shared" si="1"/>
        <v>13.450292397660817</v>
      </c>
      <c r="N13" s="72">
        <f t="shared" si="2"/>
        <v>56.725146198830409</v>
      </c>
      <c r="O13" s="72">
        <f t="shared" si="3"/>
        <v>27.485380116959064</v>
      </c>
      <c r="P13" s="72">
        <f t="shared" si="4"/>
        <v>2.3391812865497075</v>
      </c>
      <c r="R13" s="176"/>
      <c r="S13" s="176"/>
      <c r="T13" s="177"/>
    </row>
    <row r="14" spans="2:20" ht="34.5" customHeight="1">
      <c r="B14" s="229" t="s">
        <v>237</v>
      </c>
      <c r="C14" s="229"/>
      <c r="D14" s="229"/>
      <c r="E14" s="229"/>
      <c r="F14" s="229"/>
      <c r="G14" s="229"/>
      <c r="H14" s="70">
        <f t="shared" si="0"/>
        <v>171</v>
      </c>
      <c r="I14" s="71">
        <v>26</v>
      </c>
      <c r="J14" s="71">
        <v>81</v>
      </c>
      <c r="K14" s="71">
        <v>59</v>
      </c>
      <c r="L14" s="71">
        <v>5</v>
      </c>
      <c r="M14" s="72">
        <f t="shared" si="1"/>
        <v>15.204678362573098</v>
      </c>
      <c r="N14" s="72">
        <f t="shared" si="2"/>
        <v>47.368421052631575</v>
      </c>
      <c r="O14" s="72">
        <f t="shared" si="3"/>
        <v>34.502923976608187</v>
      </c>
      <c r="P14" s="72">
        <f t="shared" si="4"/>
        <v>2.9239766081871341</v>
      </c>
      <c r="R14" s="176"/>
      <c r="S14" s="176"/>
      <c r="T14" s="177"/>
    </row>
    <row r="15" spans="2:20" ht="34.5" customHeight="1">
      <c r="B15" s="229" t="s">
        <v>238</v>
      </c>
      <c r="C15" s="229"/>
      <c r="D15" s="229"/>
      <c r="E15" s="229"/>
      <c r="F15" s="229"/>
      <c r="G15" s="229"/>
      <c r="H15" s="70">
        <f t="shared" si="0"/>
        <v>171</v>
      </c>
      <c r="I15" s="71">
        <v>17</v>
      </c>
      <c r="J15" s="71">
        <v>74</v>
      </c>
      <c r="K15" s="71">
        <v>75</v>
      </c>
      <c r="L15" s="71">
        <v>5</v>
      </c>
      <c r="M15" s="72">
        <f t="shared" si="1"/>
        <v>9.9415204678362574</v>
      </c>
      <c r="N15" s="72">
        <f t="shared" si="2"/>
        <v>43.274853801169591</v>
      </c>
      <c r="O15" s="72">
        <f t="shared" si="3"/>
        <v>43.859649122807014</v>
      </c>
      <c r="P15" s="72">
        <f t="shared" si="4"/>
        <v>2.9239766081871341</v>
      </c>
      <c r="R15" s="176"/>
      <c r="S15" s="176"/>
      <c r="T15" s="181"/>
    </row>
    <row r="16" spans="2:20" ht="34.5" customHeight="1">
      <c r="B16" s="234" t="s">
        <v>80</v>
      </c>
      <c r="C16" s="234"/>
      <c r="D16" s="234"/>
      <c r="E16" s="234"/>
      <c r="F16" s="234"/>
      <c r="G16" s="234"/>
      <c r="H16" s="66">
        <f t="shared" si="0"/>
        <v>171</v>
      </c>
      <c r="I16" s="67">
        <v>24</v>
      </c>
      <c r="J16" s="67">
        <v>98</v>
      </c>
      <c r="K16" s="67">
        <v>44</v>
      </c>
      <c r="L16" s="67">
        <v>5</v>
      </c>
      <c r="M16" s="68">
        <f t="shared" si="1"/>
        <v>14.035087719298245</v>
      </c>
      <c r="N16" s="68">
        <f t="shared" si="2"/>
        <v>57.309941520467831</v>
      </c>
      <c r="O16" s="68">
        <f t="shared" si="3"/>
        <v>25.730994152046783</v>
      </c>
      <c r="P16" s="68">
        <f t="shared" si="4"/>
        <v>2.9239766081871341</v>
      </c>
      <c r="R16" s="176"/>
      <c r="S16" s="176"/>
      <c r="T16" s="177"/>
    </row>
    <row r="17" spans="1:20" ht="34.5" customHeight="1">
      <c r="A17" s="182"/>
      <c r="B17" s="229" t="s">
        <v>258</v>
      </c>
      <c r="C17" s="234"/>
      <c r="D17" s="234"/>
      <c r="E17" s="234"/>
      <c r="F17" s="234"/>
      <c r="G17" s="234"/>
      <c r="H17" s="70">
        <f t="shared" si="0"/>
        <v>171</v>
      </c>
      <c r="I17" s="71">
        <v>25</v>
      </c>
      <c r="J17" s="71">
        <v>93</v>
      </c>
      <c r="K17" s="71">
        <v>47</v>
      </c>
      <c r="L17" s="71">
        <v>6</v>
      </c>
      <c r="M17" s="72">
        <f t="shared" si="1"/>
        <v>14.619883040935672</v>
      </c>
      <c r="N17" s="72">
        <f t="shared" si="2"/>
        <v>54.385964912280706</v>
      </c>
      <c r="O17" s="72">
        <f t="shared" si="3"/>
        <v>27.485380116959064</v>
      </c>
      <c r="P17" s="72">
        <f t="shared" si="4"/>
        <v>3.5087719298245612</v>
      </c>
      <c r="R17" s="176"/>
      <c r="S17" s="176"/>
      <c r="T17" s="177"/>
    </row>
    <row r="18" spans="1:20" ht="34.5" customHeight="1">
      <c r="A18" s="182"/>
      <c r="B18" s="229" t="s">
        <v>239</v>
      </c>
      <c r="C18" s="229"/>
      <c r="D18" s="229"/>
      <c r="E18" s="229"/>
      <c r="F18" s="229"/>
      <c r="G18" s="229"/>
      <c r="H18" s="70">
        <f t="shared" si="0"/>
        <v>171</v>
      </c>
      <c r="I18" s="71">
        <v>20</v>
      </c>
      <c r="J18" s="71">
        <v>97</v>
      </c>
      <c r="K18" s="71">
        <v>49</v>
      </c>
      <c r="L18" s="71">
        <v>5</v>
      </c>
      <c r="M18" s="72">
        <f t="shared" si="1"/>
        <v>11.695906432748536</v>
      </c>
      <c r="N18" s="72">
        <f t="shared" si="2"/>
        <v>56.725146198830409</v>
      </c>
      <c r="O18" s="72">
        <f t="shared" si="3"/>
        <v>28.654970760233915</v>
      </c>
      <c r="P18" s="72">
        <f t="shared" si="4"/>
        <v>2.9239766081871341</v>
      </c>
      <c r="R18" s="176"/>
      <c r="S18" s="176"/>
      <c r="T18" s="177"/>
    </row>
    <row r="19" spans="1:20" ht="34.5" customHeight="1">
      <c r="A19" s="182"/>
      <c r="B19" s="229" t="s">
        <v>240</v>
      </c>
      <c r="C19" s="229"/>
      <c r="D19" s="229"/>
      <c r="E19" s="229"/>
      <c r="F19" s="229"/>
      <c r="G19" s="229"/>
      <c r="H19" s="70">
        <f t="shared" si="0"/>
        <v>171</v>
      </c>
      <c r="I19" s="71">
        <v>56</v>
      </c>
      <c r="J19" s="71">
        <v>84</v>
      </c>
      <c r="K19" s="71">
        <v>30</v>
      </c>
      <c r="L19" s="71">
        <v>1</v>
      </c>
      <c r="M19" s="72">
        <f t="shared" si="1"/>
        <v>32.748538011695906</v>
      </c>
      <c r="N19" s="72">
        <f t="shared" si="2"/>
        <v>49.122807017543856</v>
      </c>
      <c r="O19" s="72">
        <f t="shared" si="3"/>
        <v>17.543859649122805</v>
      </c>
      <c r="P19" s="72">
        <f t="shared" si="4"/>
        <v>0.58479532163742687</v>
      </c>
      <c r="R19" s="176"/>
      <c r="S19" s="176"/>
      <c r="T19" s="177"/>
    </row>
    <row r="20" spans="1:20" ht="34.5" customHeight="1">
      <c r="A20" s="182"/>
      <c r="B20" s="234" t="s">
        <v>83</v>
      </c>
      <c r="C20" s="234"/>
      <c r="D20" s="234"/>
      <c r="E20" s="234"/>
      <c r="F20" s="234"/>
      <c r="G20" s="234"/>
      <c r="H20" s="66">
        <f t="shared" si="0"/>
        <v>171</v>
      </c>
      <c r="I20" s="67">
        <v>20</v>
      </c>
      <c r="J20" s="67">
        <v>99</v>
      </c>
      <c r="K20" s="67">
        <v>46</v>
      </c>
      <c r="L20" s="67">
        <v>6</v>
      </c>
      <c r="M20" s="68">
        <f t="shared" si="1"/>
        <v>11.695906432748536</v>
      </c>
      <c r="N20" s="68">
        <f t="shared" si="2"/>
        <v>57.894736842105267</v>
      </c>
      <c r="O20" s="68">
        <f t="shared" si="3"/>
        <v>26.900584795321635</v>
      </c>
      <c r="P20" s="68">
        <f t="shared" si="4"/>
        <v>3.5087719298245612</v>
      </c>
      <c r="R20" s="176"/>
      <c r="S20" s="176"/>
      <c r="T20" s="177"/>
    </row>
    <row r="21" spans="1:20" ht="34.5" customHeight="1">
      <c r="A21" s="182"/>
      <c r="B21" s="229" t="s">
        <v>241</v>
      </c>
      <c r="C21" s="229"/>
      <c r="D21" s="229"/>
      <c r="E21" s="229"/>
      <c r="F21" s="229"/>
      <c r="G21" s="229"/>
      <c r="H21" s="70">
        <f t="shared" si="0"/>
        <v>171</v>
      </c>
      <c r="I21" s="71">
        <v>22</v>
      </c>
      <c r="J21" s="71">
        <v>94</v>
      </c>
      <c r="K21" s="71">
        <v>50</v>
      </c>
      <c r="L21" s="71">
        <v>5</v>
      </c>
      <c r="M21" s="72">
        <f t="shared" si="1"/>
        <v>12.865497076023392</v>
      </c>
      <c r="N21" s="72">
        <f t="shared" si="2"/>
        <v>54.970760233918128</v>
      </c>
      <c r="O21" s="72">
        <f t="shared" si="3"/>
        <v>29.239766081871345</v>
      </c>
      <c r="P21" s="72">
        <f t="shared" si="4"/>
        <v>2.9239766081871341</v>
      </c>
      <c r="R21" s="176"/>
      <c r="S21" s="176"/>
      <c r="T21" s="177"/>
    </row>
    <row r="22" spans="1:20" ht="34.5" customHeight="1">
      <c r="A22" s="182"/>
      <c r="B22" s="229" t="s">
        <v>213</v>
      </c>
      <c r="C22" s="229"/>
      <c r="D22" s="229"/>
      <c r="E22" s="229"/>
      <c r="F22" s="229"/>
      <c r="G22" s="229"/>
      <c r="H22" s="70">
        <f t="shared" si="0"/>
        <v>171</v>
      </c>
      <c r="I22" s="71">
        <v>22</v>
      </c>
      <c r="J22" s="71">
        <v>91</v>
      </c>
      <c r="K22" s="71">
        <v>52</v>
      </c>
      <c r="L22" s="71">
        <v>6</v>
      </c>
      <c r="M22" s="72">
        <f t="shared" si="1"/>
        <v>12.865497076023392</v>
      </c>
      <c r="N22" s="72">
        <f t="shared" si="2"/>
        <v>53.216374269005854</v>
      </c>
      <c r="O22" s="72">
        <f t="shared" si="3"/>
        <v>30.409356725146196</v>
      </c>
      <c r="P22" s="72">
        <f t="shared" si="4"/>
        <v>3.5087719298245612</v>
      </c>
      <c r="R22" s="176"/>
      <c r="S22" s="176"/>
      <c r="T22" s="177"/>
    </row>
    <row r="23" spans="1:20" ht="34.5" customHeight="1">
      <c r="A23" s="182"/>
      <c r="B23" s="229" t="s">
        <v>242</v>
      </c>
      <c r="C23" s="229"/>
      <c r="D23" s="229"/>
      <c r="E23" s="229"/>
      <c r="F23" s="229"/>
      <c r="G23" s="229"/>
      <c r="H23" s="70">
        <f t="shared" si="0"/>
        <v>171</v>
      </c>
      <c r="I23" s="71">
        <v>24</v>
      </c>
      <c r="J23" s="71">
        <v>93</v>
      </c>
      <c r="K23" s="71">
        <v>48</v>
      </c>
      <c r="L23" s="71">
        <v>6</v>
      </c>
      <c r="M23" s="72">
        <f t="shared" si="1"/>
        <v>14.035087719298245</v>
      </c>
      <c r="N23" s="72">
        <f t="shared" si="2"/>
        <v>54.385964912280706</v>
      </c>
      <c r="O23" s="72">
        <f t="shared" si="3"/>
        <v>28.07017543859649</v>
      </c>
      <c r="P23" s="72">
        <f t="shared" si="4"/>
        <v>3.5087719298245612</v>
      </c>
      <c r="R23" s="176"/>
      <c r="S23" s="176"/>
      <c r="T23" s="181"/>
    </row>
    <row r="24" spans="1:20" ht="34.5" customHeight="1">
      <c r="A24" s="182"/>
      <c r="B24" s="229" t="s">
        <v>85</v>
      </c>
      <c r="C24" s="229"/>
      <c r="D24" s="229"/>
      <c r="E24" s="229"/>
      <c r="F24" s="229"/>
      <c r="G24" s="229"/>
      <c r="H24" s="70">
        <f t="shared" si="0"/>
        <v>171</v>
      </c>
      <c r="I24" s="71">
        <v>26</v>
      </c>
      <c r="J24" s="71">
        <v>94</v>
      </c>
      <c r="K24" s="71">
        <v>47</v>
      </c>
      <c r="L24" s="71">
        <v>4</v>
      </c>
      <c r="M24" s="72">
        <f t="shared" si="1"/>
        <v>15.204678362573098</v>
      </c>
      <c r="N24" s="72">
        <f t="shared" si="2"/>
        <v>54.970760233918128</v>
      </c>
      <c r="O24" s="72">
        <f t="shared" si="3"/>
        <v>27.485380116959064</v>
      </c>
      <c r="P24" s="72">
        <f t="shared" si="4"/>
        <v>2.3391812865497075</v>
      </c>
      <c r="R24" s="176"/>
      <c r="S24" s="176"/>
      <c r="T24" s="181"/>
    </row>
    <row r="25" spans="1:20" ht="34.5" customHeight="1">
      <c r="A25" s="182"/>
      <c r="B25" s="229" t="s">
        <v>86</v>
      </c>
      <c r="C25" s="229"/>
      <c r="D25" s="229"/>
      <c r="E25" s="229"/>
      <c r="F25" s="229"/>
      <c r="G25" s="229"/>
      <c r="H25" s="70">
        <f t="shared" si="0"/>
        <v>171</v>
      </c>
      <c r="I25" s="71">
        <v>48</v>
      </c>
      <c r="J25" s="71">
        <v>97</v>
      </c>
      <c r="K25" s="71">
        <v>25</v>
      </c>
      <c r="L25" s="71">
        <v>1</v>
      </c>
      <c r="M25" s="72">
        <f t="shared" si="1"/>
        <v>28.07017543859649</v>
      </c>
      <c r="N25" s="72">
        <f t="shared" si="2"/>
        <v>56.725146198830409</v>
      </c>
      <c r="O25" s="72">
        <f t="shared" si="3"/>
        <v>14.619883040935672</v>
      </c>
      <c r="P25" s="72">
        <f t="shared" si="4"/>
        <v>0.58479532163742687</v>
      </c>
      <c r="R25" s="176"/>
      <c r="S25" s="176"/>
      <c r="T25" s="177"/>
    </row>
    <row r="26" spans="1:20" ht="34.5" customHeight="1">
      <c r="B26" s="229" t="s">
        <v>243</v>
      </c>
      <c r="C26" s="229"/>
      <c r="D26" s="229"/>
      <c r="E26" s="229"/>
      <c r="F26" s="229"/>
      <c r="G26" s="229"/>
      <c r="H26" s="70">
        <f t="shared" si="0"/>
        <v>171</v>
      </c>
      <c r="I26" s="71">
        <v>45</v>
      </c>
      <c r="J26" s="71">
        <v>81</v>
      </c>
      <c r="K26" s="71">
        <v>42</v>
      </c>
      <c r="L26" s="71">
        <v>3</v>
      </c>
      <c r="M26" s="72">
        <f t="shared" si="1"/>
        <v>26.315789473684209</v>
      </c>
      <c r="N26" s="72">
        <f t="shared" si="2"/>
        <v>47.368421052631575</v>
      </c>
      <c r="O26" s="72">
        <f t="shared" si="3"/>
        <v>24.561403508771928</v>
      </c>
      <c r="P26" s="72">
        <f t="shared" si="4"/>
        <v>1.7543859649122806</v>
      </c>
      <c r="R26" s="176"/>
      <c r="S26" s="176"/>
      <c r="T26" s="181"/>
    </row>
    <row r="27" spans="1:20" ht="34.5" customHeight="1">
      <c r="B27" s="241" t="s">
        <v>244</v>
      </c>
      <c r="C27" s="241"/>
      <c r="D27" s="241"/>
      <c r="E27" s="241"/>
      <c r="F27" s="241"/>
      <c r="G27" s="241"/>
      <c r="H27" s="73">
        <f t="shared" si="0"/>
        <v>171</v>
      </c>
      <c r="I27" s="74">
        <v>26</v>
      </c>
      <c r="J27" s="74">
        <v>82</v>
      </c>
      <c r="K27" s="74">
        <v>58</v>
      </c>
      <c r="L27" s="74">
        <v>5</v>
      </c>
      <c r="M27" s="75">
        <f t="shared" si="1"/>
        <v>15.204678362573098</v>
      </c>
      <c r="N27" s="75">
        <f t="shared" si="2"/>
        <v>47.953216374269005</v>
      </c>
      <c r="O27" s="75">
        <f t="shared" si="3"/>
        <v>33.918128654970758</v>
      </c>
      <c r="P27" s="75">
        <f t="shared" si="4"/>
        <v>2.9239766081871341</v>
      </c>
      <c r="R27" s="176"/>
      <c r="S27" s="176"/>
      <c r="T27" s="177"/>
    </row>
    <row r="28" spans="1:20" ht="12.75" customHeight="1">
      <c r="B28" s="178"/>
      <c r="C28" s="178"/>
      <c r="D28" s="178"/>
      <c r="E28" s="178"/>
      <c r="F28" s="178"/>
      <c r="G28" s="178"/>
      <c r="H28" s="70"/>
      <c r="I28" s="71"/>
      <c r="J28" s="71"/>
      <c r="K28" s="71"/>
      <c r="L28" s="71"/>
      <c r="M28" s="72"/>
      <c r="N28" s="72"/>
      <c r="O28" s="233" t="s">
        <v>204</v>
      </c>
      <c r="P28" s="233"/>
    </row>
    <row r="29" spans="1:20" ht="12.75" customHeight="1">
      <c r="B29" s="183" t="s">
        <v>164</v>
      </c>
    </row>
    <row r="30" spans="1:20" ht="12.75" customHeight="1">
      <c r="B30" s="183" t="s">
        <v>245</v>
      </c>
    </row>
    <row r="31" spans="1:20" ht="12.75" customHeight="1">
      <c r="B31" s="240"/>
      <c r="C31" s="240"/>
      <c r="D31" s="240"/>
      <c r="E31" s="240"/>
      <c r="F31" s="240"/>
      <c r="G31" s="240"/>
    </row>
    <row r="32" spans="1:20" s="184" customFormat="1" ht="12.75" customHeight="1"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</row>
    <row r="33" spans="2:16" s="184" customFormat="1" ht="12.75" customHeight="1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</row>
  </sheetData>
  <sheetProtection sheet="1"/>
  <mergeCells count="27">
    <mergeCell ref="B2:N2"/>
    <mergeCell ref="M4:P4"/>
    <mergeCell ref="B31:G31"/>
    <mergeCell ref="B27:G27"/>
    <mergeCell ref="B24:G24"/>
    <mergeCell ref="B23:G23"/>
    <mergeCell ref="B25:G25"/>
    <mergeCell ref="B21:G21"/>
    <mergeCell ref="B19:G19"/>
    <mergeCell ref="B11:G11"/>
    <mergeCell ref="B16:G16"/>
    <mergeCell ref="B12:G12"/>
    <mergeCell ref="B20:G20"/>
    <mergeCell ref="H4:H6"/>
    <mergeCell ref="B9:G9"/>
    <mergeCell ref="B10:G10"/>
    <mergeCell ref="B8:G8"/>
    <mergeCell ref="B22:G22"/>
    <mergeCell ref="I4:L4"/>
    <mergeCell ref="B26:G26"/>
    <mergeCell ref="B32:P33"/>
    <mergeCell ref="B13:G13"/>
    <mergeCell ref="B15:G15"/>
    <mergeCell ref="B14:G14"/>
    <mergeCell ref="B18:G18"/>
    <mergeCell ref="O28:P28"/>
    <mergeCell ref="B17:G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2:R37"/>
  <sheetViews>
    <sheetView workbookViewId="0"/>
  </sheetViews>
  <sheetFormatPr defaultRowHeight="12.75"/>
  <cols>
    <col min="1" max="1" width="1.85546875" style="19" customWidth="1"/>
    <col min="2" max="2" width="8.28515625" style="19" customWidth="1"/>
    <col min="3" max="3" width="8.28515625" style="119" customWidth="1"/>
    <col min="4" max="6" width="8.28515625" style="19" customWidth="1"/>
    <col min="7" max="7" width="8.140625" style="19" customWidth="1"/>
    <col min="8" max="8" width="9.7109375" style="19" customWidth="1"/>
    <col min="9" max="9" width="10.28515625" style="19" customWidth="1"/>
    <col min="10" max="10" width="8.42578125" style="19" customWidth="1"/>
    <col min="11" max="11" width="11.42578125" style="19" customWidth="1"/>
    <col min="12" max="12" width="10.42578125" style="19" customWidth="1"/>
    <col min="13" max="13" width="10" style="19" customWidth="1"/>
    <col min="14" max="14" width="9.42578125" style="19" customWidth="1"/>
    <col min="15" max="15" width="9.85546875" style="19" customWidth="1"/>
    <col min="16" max="16" width="10.5703125" style="166" customWidth="1"/>
    <col min="17" max="16384" width="9.140625" style="19"/>
  </cols>
  <sheetData>
    <row r="2" spans="1:18" ht="14.25" customHeight="1">
      <c r="B2" s="242" t="s">
        <v>273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8" ht="12.7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8" ht="12.75" customHeight="1">
      <c r="B4" s="185"/>
      <c r="C4" s="185"/>
      <c r="D4" s="185"/>
      <c r="E4" s="185"/>
      <c r="F4" s="185"/>
      <c r="G4" s="185"/>
      <c r="H4" s="235" t="s">
        <v>211</v>
      </c>
      <c r="I4" s="230" t="s">
        <v>277</v>
      </c>
      <c r="J4" s="231"/>
      <c r="K4" s="231"/>
      <c r="L4" s="231"/>
      <c r="M4" s="230" t="s">
        <v>278</v>
      </c>
      <c r="N4" s="231"/>
      <c r="O4" s="231"/>
      <c r="P4" s="231"/>
    </row>
    <row r="5" spans="1:18" ht="21.75" customHeight="1">
      <c r="H5" s="243"/>
      <c r="I5" s="170" t="s">
        <v>190</v>
      </c>
      <c r="J5" s="170" t="s">
        <v>191</v>
      </c>
      <c r="K5" s="186" t="s">
        <v>192</v>
      </c>
      <c r="L5" s="170" t="s">
        <v>193</v>
      </c>
      <c r="M5" s="170" t="s">
        <v>190</v>
      </c>
      <c r="N5" s="170" t="s">
        <v>191</v>
      </c>
      <c r="O5" s="170" t="s">
        <v>192</v>
      </c>
      <c r="P5" s="170" t="s">
        <v>193</v>
      </c>
    </row>
    <row r="6" spans="1:18" ht="4.5" customHeight="1">
      <c r="B6" s="172"/>
      <c r="C6" s="172"/>
      <c r="D6" s="172"/>
      <c r="E6" s="172"/>
      <c r="F6" s="172"/>
      <c r="G6" s="172"/>
      <c r="H6" s="173"/>
      <c r="I6" s="187"/>
      <c r="J6" s="188"/>
      <c r="K6" s="188"/>
      <c r="L6" s="187"/>
      <c r="M6" s="174"/>
      <c r="N6" s="174"/>
      <c r="O6" s="174"/>
      <c r="P6" s="175"/>
    </row>
    <row r="7" spans="1:18" ht="34.5" customHeight="1">
      <c r="B7" s="234" t="s">
        <v>233</v>
      </c>
      <c r="C7" s="234"/>
      <c r="D7" s="234"/>
      <c r="E7" s="234"/>
      <c r="F7" s="234"/>
      <c r="G7" s="234"/>
      <c r="H7" s="102">
        <f t="shared" ref="H7:H30" si="0">SUM(I7+J7+K7+L7)</f>
        <v>1662</v>
      </c>
      <c r="I7" s="189">
        <v>214</v>
      </c>
      <c r="J7" s="189">
        <v>940</v>
      </c>
      <c r="K7" s="189">
        <v>485</v>
      </c>
      <c r="L7" s="189">
        <v>23</v>
      </c>
      <c r="M7" s="99">
        <f t="shared" ref="M7:M30" si="1">SUM(I7/H7*100)</f>
        <v>12.876052948255115</v>
      </c>
      <c r="N7" s="99">
        <f t="shared" ref="N7:N30" si="2">SUM(J7/H7*100)</f>
        <v>56.55836341756919</v>
      </c>
      <c r="O7" s="99">
        <f t="shared" ref="O7:O30" si="3">SUM(K7/H7*100)</f>
        <v>29.181708784596871</v>
      </c>
      <c r="P7" s="99">
        <f t="shared" ref="P7:P30" si="4">SUM(L7/H7*100)</f>
        <v>1.3838748495788207</v>
      </c>
      <c r="R7" s="190"/>
    </row>
    <row r="8" spans="1:18" s="179" customFormat="1" ht="34.5" customHeight="1">
      <c r="B8" s="229" t="s">
        <v>78</v>
      </c>
      <c r="C8" s="229"/>
      <c r="D8" s="229"/>
      <c r="E8" s="229"/>
      <c r="F8" s="229"/>
      <c r="G8" s="229"/>
      <c r="H8" s="103">
        <f t="shared" si="0"/>
        <v>1662</v>
      </c>
      <c r="I8" s="191">
        <v>250</v>
      </c>
      <c r="J8" s="191">
        <v>930</v>
      </c>
      <c r="K8" s="191">
        <v>459</v>
      </c>
      <c r="L8" s="191">
        <v>23</v>
      </c>
      <c r="M8" s="100">
        <f t="shared" si="1"/>
        <v>15.042117930204574</v>
      </c>
      <c r="N8" s="100">
        <f t="shared" si="2"/>
        <v>55.95667870036101</v>
      </c>
      <c r="O8" s="100">
        <f t="shared" si="3"/>
        <v>27.617328519855594</v>
      </c>
      <c r="P8" s="100">
        <f t="shared" si="4"/>
        <v>1.3838748495788207</v>
      </c>
    </row>
    <row r="9" spans="1:18" ht="34.5" customHeight="1">
      <c r="B9" s="234" t="s">
        <v>234</v>
      </c>
      <c r="C9" s="234"/>
      <c r="D9" s="234"/>
      <c r="E9" s="234"/>
      <c r="F9" s="234"/>
      <c r="G9" s="234"/>
      <c r="H9" s="102">
        <f t="shared" si="0"/>
        <v>1662</v>
      </c>
      <c r="I9" s="189">
        <v>205</v>
      </c>
      <c r="J9" s="189">
        <v>985</v>
      </c>
      <c r="K9" s="189">
        <v>453</v>
      </c>
      <c r="L9" s="189">
        <v>19</v>
      </c>
      <c r="M9" s="99">
        <f t="shared" si="1"/>
        <v>12.33453670276775</v>
      </c>
      <c r="N9" s="99">
        <f t="shared" si="2"/>
        <v>59.265944645006016</v>
      </c>
      <c r="O9" s="99">
        <f t="shared" si="3"/>
        <v>27.256317689530686</v>
      </c>
      <c r="P9" s="99">
        <f t="shared" si="4"/>
        <v>1.1432009626955475</v>
      </c>
    </row>
    <row r="10" spans="1:18" ht="34.5" customHeight="1">
      <c r="B10" s="229" t="s">
        <v>235</v>
      </c>
      <c r="C10" s="229"/>
      <c r="D10" s="229"/>
      <c r="E10" s="229"/>
      <c r="F10" s="229"/>
      <c r="G10" s="229"/>
      <c r="H10" s="103">
        <f t="shared" si="0"/>
        <v>1662</v>
      </c>
      <c r="I10" s="191">
        <v>222</v>
      </c>
      <c r="J10" s="191">
        <v>946</v>
      </c>
      <c r="K10" s="191">
        <v>485</v>
      </c>
      <c r="L10" s="191">
        <v>9</v>
      </c>
      <c r="M10" s="100">
        <f t="shared" si="1"/>
        <v>13.357400722021662</v>
      </c>
      <c r="N10" s="100">
        <f t="shared" si="2"/>
        <v>56.919374247894105</v>
      </c>
      <c r="O10" s="100">
        <f t="shared" si="3"/>
        <v>29.181708784596871</v>
      </c>
      <c r="P10" s="100">
        <f t="shared" si="4"/>
        <v>0.54151624548736454</v>
      </c>
    </row>
    <row r="11" spans="1:18" ht="34.5" customHeight="1">
      <c r="B11" s="229" t="s">
        <v>79</v>
      </c>
      <c r="C11" s="229"/>
      <c r="D11" s="229"/>
      <c r="E11" s="229"/>
      <c r="F11" s="229"/>
      <c r="G11" s="229"/>
      <c r="H11" s="103">
        <f t="shared" si="0"/>
        <v>1662</v>
      </c>
      <c r="I11" s="191">
        <v>405</v>
      </c>
      <c r="J11" s="191">
        <v>1014</v>
      </c>
      <c r="K11" s="191">
        <v>236</v>
      </c>
      <c r="L11" s="191">
        <v>7</v>
      </c>
      <c r="M11" s="100">
        <f t="shared" si="1"/>
        <v>24.368231046931406</v>
      </c>
      <c r="N11" s="100">
        <f t="shared" si="2"/>
        <v>61.010830324909747</v>
      </c>
      <c r="O11" s="100">
        <f t="shared" si="3"/>
        <v>14.199759326113117</v>
      </c>
      <c r="P11" s="100">
        <f t="shared" si="4"/>
        <v>0.42117930204572801</v>
      </c>
    </row>
    <row r="12" spans="1:18" ht="34.5" customHeight="1">
      <c r="B12" s="229" t="s">
        <v>236</v>
      </c>
      <c r="C12" s="229"/>
      <c r="D12" s="229"/>
      <c r="E12" s="229"/>
      <c r="F12" s="229"/>
      <c r="G12" s="229"/>
      <c r="H12" s="103">
        <f t="shared" si="0"/>
        <v>1662</v>
      </c>
      <c r="I12" s="191">
        <v>235</v>
      </c>
      <c r="J12" s="191">
        <v>1017</v>
      </c>
      <c r="K12" s="191">
        <v>400</v>
      </c>
      <c r="L12" s="191">
        <v>10</v>
      </c>
      <c r="M12" s="100">
        <f t="shared" si="1"/>
        <v>14.139590854392297</v>
      </c>
      <c r="N12" s="100">
        <f t="shared" si="2"/>
        <v>61.191335740072205</v>
      </c>
      <c r="O12" s="100">
        <f t="shared" si="3"/>
        <v>24.067388688327316</v>
      </c>
      <c r="P12" s="100">
        <f t="shared" si="4"/>
        <v>0.60168471720818295</v>
      </c>
    </row>
    <row r="13" spans="1:18" ht="34.5" customHeight="1">
      <c r="B13" s="229" t="s">
        <v>237</v>
      </c>
      <c r="C13" s="229"/>
      <c r="D13" s="229"/>
      <c r="E13" s="229"/>
      <c r="F13" s="229"/>
      <c r="G13" s="229"/>
      <c r="H13" s="103">
        <f t="shared" si="0"/>
        <v>1662</v>
      </c>
      <c r="I13" s="191">
        <v>271</v>
      </c>
      <c r="J13" s="191">
        <v>874</v>
      </c>
      <c r="K13" s="191">
        <v>495</v>
      </c>
      <c r="L13" s="191">
        <v>22</v>
      </c>
      <c r="M13" s="100">
        <f t="shared" si="1"/>
        <v>16.305655836341757</v>
      </c>
      <c r="N13" s="100">
        <f t="shared" si="2"/>
        <v>52.587244283995183</v>
      </c>
      <c r="O13" s="100">
        <f t="shared" si="3"/>
        <v>29.783393501805055</v>
      </c>
      <c r="P13" s="100">
        <f t="shared" si="4"/>
        <v>1.3237063778580023</v>
      </c>
    </row>
    <row r="14" spans="1:18" ht="34.5" customHeight="1">
      <c r="B14" s="229" t="s">
        <v>238</v>
      </c>
      <c r="C14" s="229"/>
      <c r="D14" s="229"/>
      <c r="E14" s="229"/>
      <c r="F14" s="229"/>
      <c r="G14" s="229"/>
      <c r="H14" s="103">
        <f t="shared" si="0"/>
        <v>1662</v>
      </c>
      <c r="I14" s="191">
        <v>165</v>
      </c>
      <c r="J14" s="191">
        <v>814</v>
      </c>
      <c r="K14" s="191">
        <v>665</v>
      </c>
      <c r="L14" s="191">
        <v>18</v>
      </c>
      <c r="M14" s="100">
        <f t="shared" si="1"/>
        <v>9.927797833935017</v>
      </c>
      <c r="N14" s="100">
        <f t="shared" si="2"/>
        <v>48.977135980746091</v>
      </c>
      <c r="O14" s="100">
        <f t="shared" si="3"/>
        <v>40.012033694344161</v>
      </c>
      <c r="P14" s="100">
        <f t="shared" si="4"/>
        <v>1.0830324909747291</v>
      </c>
    </row>
    <row r="15" spans="1:18" ht="34.5" customHeight="1">
      <c r="B15" s="234" t="s">
        <v>80</v>
      </c>
      <c r="C15" s="234"/>
      <c r="D15" s="234"/>
      <c r="E15" s="234"/>
      <c r="F15" s="234"/>
      <c r="G15" s="234"/>
      <c r="H15" s="102">
        <f t="shared" si="0"/>
        <v>1662</v>
      </c>
      <c r="I15" s="189">
        <v>263</v>
      </c>
      <c r="J15" s="189">
        <v>957</v>
      </c>
      <c r="K15" s="189">
        <v>423</v>
      </c>
      <c r="L15" s="189">
        <v>19</v>
      </c>
      <c r="M15" s="99">
        <f t="shared" si="1"/>
        <v>15.824308062575209</v>
      </c>
      <c r="N15" s="99">
        <f t="shared" si="2"/>
        <v>57.581227436823099</v>
      </c>
      <c r="O15" s="99">
        <f t="shared" si="3"/>
        <v>25.451263537906136</v>
      </c>
      <c r="P15" s="99">
        <f t="shared" si="4"/>
        <v>1.1432009626955475</v>
      </c>
    </row>
    <row r="16" spans="1:18" ht="34.5" customHeight="1">
      <c r="A16" s="182">
        <v>4</v>
      </c>
      <c r="B16" s="229" t="s">
        <v>81</v>
      </c>
      <c r="C16" s="229"/>
      <c r="D16" s="229"/>
      <c r="E16" s="229"/>
      <c r="F16" s="229"/>
      <c r="G16" s="229"/>
      <c r="H16" s="103">
        <f t="shared" si="0"/>
        <v>737</v>
      </c>
      <c r="I16" s="191">
        <v>169</v>
      </c>
      <c r="J16" s="191">
        <v>400</v>
      </c>
      <c r="K16" s="191">
        <v>166</v>
      </c>
      <c r="L16" s="191">
        <v>2</v>
      </c>
      <c r="M16" s="100">
        <f t="shared" si="1"/>
        <v>22.930800542740844</v>
      </c>
      <c r="N16" s="100">
        <f t="shared" si="2"/>
        <v>54.274084124830388</v>
      </c>
      <c r="O16" s="100">
        <f t="shared" si="3"/>
        <v>22.523744911804613</v>
      </c>
      <c r="P16" s="100">
        <f t="shared" si="4"/>
        <v>0.27137042062415195</v>
      </c>
    </row>
    <row r="17" spans="1:16" ht="34.5" customHeight="1">
      <c r="A17" s="182">
        <v>3</v>
      </c>
      <c r="B17" s="229" t="s">
        <v>212</v>
      </c>
      <c r="C17" s="234"/>
      <c r="D17" s="234"/>
      <c r="E17" s="234"/>
      <c r="F17" s="234"/>
      <c r="G17" s="234"/>
      <c r="H17" s="103">
        <f t="shared" si="0"/>
        <v>925</v>
      </c>
      <c r="I17" s="191">
        <v>127</v>
      </c>
      <c r="J17" s="191">
        <v>495</v>
      </c>
      <c r="K17" s="191">
        <v>282</v>
      </c>
      <c r="L17" s="191">
        <v>21</v>
      </c>
      <c r="M17" s="100">
        <f t="shared" si="1"/>
        <v>13.729729729729732</v>
      </c>
      <c r="N17" s="100">
        <f t="shared" si="2"/>
        <v>53.513513513513509</v>
      </c>
      <c r="O17" s="100">
        <f t="shared" si="3"/>
        <v>30.486486486486484</v>
      </c>
      <c r="P17" s="100">
        <f t="shared" si="4"/>
        <v>2.2702702702702702</v>
      </c>
    </row>
    <row r="18" spans="1:16" ht="34.5" customHeight="1">
      <c r="A18" s="182"/>
      <c r="B18" s="229" t="s">
        <v>239</v>
      </c>
      <c r="C18" s="229"/>
      <c r="D18" s="229"/>
      <c r="E18" s="229"/>
      <c r="F18" s="229"/>
      <c r="G18" s="229"/>
      <c r="H18" s="103">
        <f t="shared" si="0"/>
        <v>1662</v>
      </c>
      <c r="I18" s="191">
        <v>235</v>
      </c>
      <c r="J18" s="191">
        <v>1007</v>
      </c>
      <c r="K18" s="191">
        <v>406</v>
      </c>
      <c r="L18" s="191">
        <v>14</v>
      </c>
      <c r="M18" s="100">
        <f t="shared" si="1"/>
        <v>14.139590854392297</v>
      </c>
      <c r="N18" s="100">
        <f t="shared" si="2"/>
        <v>60.589651022864018</v>
      </c>
      <c r="O18" s="100">
        <f t="shared" si="3"/>
        <v>24.428399518652228</v>
      </c>
      <c r="P18" s="100">
        <f t="shared" si="4"/>
        <v>0.84235860409145602</v>
      </c>
    </row>
    <row r="19" spans="1:16" ht="34.5" customHeight="1">
      <c r="A19" s="182">
        <v>4</v>
      </c>
      <c r="B19" s="229" t="s">
        <v>82</v>
      </c>
      <c r="C19" s="229"/>
      <c r="D19" s="229"/>
      <c r="E19" s="229"/>
      <c r="F19" s="229"/>
      <c r="G19" s="229"/>
      <c r="H19" s="103">
        <f t="shared" si="0"/>
        <v>737</v>
      </c>
      <c r="I19" s="191">
        <v>124</v>
      </c>
      <c r="J19" s="191">
        <v>412</v>
      </c>
      <c r="K19" s="191">
        <v>198</v>
      </c>
      <c r="L19" s="191">
        <v>3</v>
      </c>
      <c r="M19" s="100">
        <f t="shared" si="1"/>
        <v>16.824966078697422</v>
      </c>
      <c r="N19" s="100">
        <f t="shared" si="2"/>
        <v>55.902306648575305</v>
      </c>
      <c r="O19" s="100">
        <f t="shared" si="3"/>
        <v>26.865671641791046</v>
      </c>
      <c r="P19" s="100">
        <f t="shared" si="4"/>
        <v>0.40705563093622793</v>
      </c>
    </row>
    <row r="20" spans="1:16" ht="34.5" customHeight="1">
      <c r="A20" s="182"/>
      <c r="B20" s="229" t="s">
        <v>240</v>
      </c>
      <c r="C20" s="229"/>
      <c r="D20" s="229"/>
      <c r="E20" s="229"/>
      <c r="F20" s="229"/>
      <c r="G20" s="229"/>
      <c r="H20" s="103">
        <f t="shared" si="0"/>
        <v>1662</v>
      </c>
      <c r="I20" s="191">
        <v>566</v>
      </c>
      <c r="J20" s="191">
        <v>867</v>
      </c>
      <c r="K20" s="191">
        <v>222</v>
      </c>
      <c r="L20" s="191">
        <v>7</v>
      </c>
      <c r="M20" s="100">
        <f t="shared" si="1"/>
        <v>34.055354993983151</v>
      </c>
      <c r="N20" s="100">
        <f t="shared" si="2"/>
        <v>52.166064981949454</v>
      </c>
      <c r="O20" s="100">
        <f t="shared" si="3"/>
        <v>13.357400722021662</v>
      </c>
      <c r="P20" s="100">
        <f t="shared" si="4"/>
        <v>0.42117930204572801</v>
      </c>
    </row>
    <row r="21" spans="1:16" ht="34.5" customHeight="1">
      <c r="A21" s="182"/>
      <c r="B21" s="234" t="s">
        <v>83</v>
      </c>
      <c r="C21" s="234"/>
      <c r="D21" s="234"/>
      <c r="E21" s="234"/>
      <c r="F21" s="234"/>
      <c r="G21" s="234"/>
      <c r="H21" s="102">
        <f t="shared" si="0"/>
        <v>1662</v>
      </c>
      <c r="I21" s="189">
        <v>235</v>
      </c>
      <c r="J21" s="189">
        <v>940</v>
      </c>
      <c r="K21" s="189">
        <v>466</v>
      </c>
      <c r="L21" s="189">
        <v>21</v>
      </c>
      <c r="M21" s="99">
        <f t="shared" si="1"/>
        <v>14.139590854392297</v>
      </c>
      <c r="N21" s="99">
        <f t="shared" si="2"/>
        <v>56.55836341756919</v>
      </c>
      <c r="O21" s="99">
        <f t="shared" si="3"/>
        <v>28.038507821901327</v>
      </c>
      <c r="P21" s="99">
        <f t="shared" si="4"/>
        <v>1.2635379061371841</v>
      </c>
    </row>
    <row r="22" spans="1:16" ht="34.5" customHeight="1">
      <c r="A22" s="182"/>
      <c r="B22" s="229" t="s">
        <v>241</v>
      </c>
      <c r="C22" s="229"/>
      <c r="D22" s="229"/>
      <c r="E22" s="229"/>
      <c r="F22" s="229"/>
      <c r="G22" s="229"/>
      <c r="H22" s="103">
        <f t="shared" si="0"/>
        <v>1662</v>
      </c>
      <c r="I22" s="191">
        <v>238</v>
      </c>
      <c r="J22" s="191">
        <v>891</v>
      </c>
      <c r="K22" s="191">
        <v>505</v>
      </c>
      <c r="L22" s="191">
        <v>28</v>
      </c>
      <c r="M22" s="100">
        <f t="shared" si="1"/>
        <v>14.320096269554753</v>
      </c>
      <c r="N22" s="100">
        <f t="shared" si="2"/>
        <v>53.610108303249092</v>
      </c>
      <c r="O22" s="100">
        <f t="shared" si="3"/>
        <v>30.385078219013238</v>
      </c>
      <c r="P22" s="100">
        <f t="shared" si="4"/>
        <v>1.684717208182912</v>
      </c>
    </row>
    <row r="23" spans="1:16" ht="34.5" customHeight="1">
      <c r="A23" s="182">
        <v>3</v>
      </c>
      <c r="B23" s="229" t="s">
        <v>213</v>
      </c>
      <c r="C23" s="229"/>
      <c r="D23" s="229"/>
      <c r="E23" s="229"/>
      <c r="F23" s="229"/>
      <c r="G23" s="229"/>
      <c r="H23" s="103">
        <f t="shared" si="0"/>
        <v>925</v>
      </c>
      <c r="I23" s="191">
        <v>123</v>
      </c>
      <c r="J23" s="191">
        <v>444</v>
      </c>
      <c r="K23" s="191">
        <v>338</v>
      </c>
      <c r="L23" s="191">
        <v>20</v>
      </c>
      <c r="M23" s="100">
        <f t="shared" si="1"/>
        <v>13.297297297297298</v>
      </c>
      <c r="N23" s="100">
        <f t="shared" si="2"/>
        <v>48</v>
      </c>
      <c r="O23" s="100">
        <f t="shared" si="3"/>
        <v>36.54054054054054</v>
      </c>
      <c r="P23" s="100">
        <f t="shared" si="4"/>
        <v>2.1621621621621623</v>
      </c>
    </row>
    <row r="24" spans="1:16" ht="34.5" customHeight="1">
      <c r="A24" s="182">
        <v>4</v>
      </c>
      <c r="B24" s="229" t="s">
        <v>84</v>
      </c>
      <c r="C24" s="229"/>
      <c r="D24" s="229"/>
      <c r="E24" s="229"/>
      <c r="F24" s="229"/>
      <c r="G24" s="229"/>
      <c r="H24" s="103">
        <f t="shared" si="0"/>
        <v>737</v>
      </c>
      <c r="I24" s="191">
        <v>127</v>
      </c>
      <c r="J24" s="191">
        <v>392</v>
      </c>
      <c r="K24" s="191">
        <v>212</v>
      </c>
      <c r="L24" s="191">
        <v>6</v>
      </c>
      <c r="M24" s="100">
        <f t="shared" si="1"/>
        <v>17.232021709633649</v>
      </c>
      <c r="N24" s="100">
        <f t="shared" si="2"/>
        <v>53.188602442333789</v>
      </c>
      <c r="O24" s="100">
        <f t="shared" si="3"/>
        <v>28.765264586160111</v>
      </c>
      <c r="P24" s="100">
        <f t="shared" si="4"/>
        <v>0.81411126187245586</v>
      </c>
    </row>
    <row r="25" spans="1:16" ht="34.5" customHeight="1">
      <c r="A25" s="182"/>
      <c r="B25" s="229" t="s">
        <v>242</v>
      </c>
      <c r="C25" s="229"/>
      <c r="D25" s="229"/>
      <c r="E25" s="229"/>
      <c r="F25" s="229"/>
      <c r="G25" s="229"/>
      <c r="H25" s="103">
        <f t="shared" si="0"/>
        <v>1662</v>
      </c>
      <c r="I25" s="191">
        <v>294</v>
      </c>
      <c r="J25" s="191">
        <v>876</v>
      </c>
      <c r="K25" s="191">
        <v>471</v>
      </c>
      <c r="L25" s="191">
        <v>21</v>
      </c>
      <c r="M25" s="100">
        <f t="shared" si="1"/>
        <v>17.689530685920577</v>
      </c>
      <c r="N25" s="100">
        <f t="shared" si="2"/>
        <v>52.707581227436826</v>
      </c>
      <c r="O25" s="100">
        <f t="shared" si="3"/>
        <v>28.339350180505413</v>
      </c>
      <c r="P25" s="100">
        <f t="shared" si="4"/>
        <v>1.2635379061371841</v>
      </c>
    </row>
    <row r="26" spans="1:16" ht="34.5" customHeight="1">
      <c r="A26" s="182"/>
      <c r="B26" s="229" t="s">
        <v>85</v>
      </c>
      <c r="C26" s="229"/>
      <c r="D26" s="229"/>
      <c r="E26" s="229"/>
      <c r="F26" s="229"/>
      <c r="G26" s="229"/>
      <c r="H26" s="103">
        <f t="shared" si="0"/>
        <v>1662</v>
      </c>
      <c r="I26" s="191">
        <v>247</v>
      </c>
      <c r="J26" s="191">
        <v>936</v>
      </c>
      <c r="K26" s="191">
        <v>463</v>
      </c>
      <c r="L26" s="191">
        <v>16</v>
      </c>
      <c r="M26" s="100">
        <f t="shared" si="1"/>
        <v>14.861612515042118</v>
      </c>
      <c r="N26" s="100">
        <f t="shared" si="2"/>
        <v>56.317689530685925</v>
      </c>
      <c r="O26" s="100">
        <f t="shared" si="3"/>
        <v>27.858002406738869</v>
      </c>
      <c r="P26" s="100">
        <f t="shared" si="4"/>
        <v>0.96269554753309272</v>
      </c>
    </row>
    <row r="27" spans="1:16" ht="34.5" customHeight="1">
      <c r="A27" s="182"/>
      <c r="B27" s="229" t="s">
        <v>86</v>
      </c>
      <c r="C27" s="229"/>
      <c r="D27" s="229"/>
      <c r="E27" s="229"/>
      <c r="F27" s="229"/>
      <c r="G27" s="229"/>
      <c r="H27" s="103">
        <f t="shared" si="0"/>
        <v>1662</v>
      </c>
      <c r="I27" s="191">
        <v>464</v>
      </c>
      <c r="J27" s="191">
        <v>967</v>
      </c>
      <c r="K27" s="191">
        <v>222</v>
      </c>
      <c r="L27" s="191">
        <v>9</v>
      </c>
      <c r="M27" s="100">
        <f t="shared" si="1"/>
        <v>27.918170878459687</v>
      </c>
      <c r="N27" s="100">
        <f t="shared" si="2"/>
        <v>58.182912154031285</v>
      </c>
      <c r="O27" s="100">
        <f t="shared" si="3"/>
        <v>13.357400722021662</v>
      </c>
      <c r="P27" s="100">
        <f t="shared" si="4"/>
        <v>0.54151624548736454</v>
      </c>
    </row>
    <row r="28" spans="1:16" ht="34.5" customHeight="1">
      <c r="A28" s="182">
        <v>4</v>
      </c>
      <c r="B28" s="229" t="s">
        <v>87</v>
      </c>
      <c r="C28" s="229"/>
      <c r="D28" s="229"/>
      <c r="E28" s="229"/>
      <c r="F28" s="229"/>
      <c r="G28" s="229"/>
      <c r="H28" s="103">
        <f t="shared" si="0"/>
        <v>737</v>
      </c>
      <c r="I28" s="191">
        <v>98</v>
      </c>
      <c r="J28" s="191">
        <v>349</v>
      </c>
      <c r="K28" s="191">
        <v>280</v>
      </c>
      <c r="L28" s="191">
        <v>10</v>
      </c>
      <c r="M28" s="100">
        <f t="shared" si="1"/>
        <v>13.297150610583447</v>
      </c>
      <c r="N28" s="100">
        <f t="shared" si="2"/>
        <v>47.354138398914522</v>
      </c>
      <c r="O28" s="100">
        <f t="shared" si="3"/>
        <v>37.991858887381277</v>
      </c>
      <c r="P28" s="100">
        <f t="shared" si="4"/>
        <v>1.3568521031207599</v>
      </c>
    </row>
    <row r="29" spans="1:16" ht="34.5" customHeight="1">
      <c r="B29" s="229" t="s">
        <v>243</v>
      </c>
      <c r="C29" s="229"/>
      <c r="D29" s="229"/>
      <c r="E29" s="229"/>
      <c r="F29" s="229"/>
      <c r="G29" s="229"/>
      <c r="H29" s="103">
        <f t="shared" si="0"/>
        <v>1662</v>
      </c>
      <c r="I29" s="191">
        <v>449</v>
      </c>
      <c r="J29" s="191">
        <v>836</v>
      </c>
      <c r="K29" s="191">
        <v>362</v>
      </c>
      <c r="L29" s="191">
        <v>15</v>
      </c>
      <c r="M29" s="100">
        <f t="shared" si="1"/>
        <v>27.015643802647414</v>
      </c>
      <c r="N29" s="100">
        <f t="shared" si="2"/>
        <v>50.300842358604093</v>
      </c>
      <c r="O29" s="100">
        <f t="shared" si="3"/>
        <v>21.780986762936223</v>
      </c>
      <c r="P29" s="100">
        <f t="shared" si="4"/>
        <v>0.90252707581227432</v>
      </c>
    </row>
    <row r="30" spans="1:16" ht="34.5" customHeight="1">
      <c r="B30" s="241" t="s">
        <v>244</v>
      </c>
      <c r="C30" s="241"/>
      <c r="D30" s="241"/>
      <c r="E30" s="241"/>
      <c r="F30" s="241"/>
      <c r="G30" s="241"/>
      <c r="H30" s="104">
        <f t="shared" si="0"/>
        <v>1662</v>
      </c>
      <c r="I30" s="192">
        <v>254</v>
      </c>
      <c r="J30" s="192">
        <v>861</v>
      </c>
      <c r="K30" s="192">
        <v>525</v>
      </c>
      <c r="L30" s="192">
        <v>22</v>
      </c>
      <c r="M30" s="101">
        <f t="shared" si="1"/>
        <v>15.282791817087846</v>
      </c>
      <c r="N30" s="101">
        <f t="shared" si="2"/>
        <v>51.805054151624553</v>
      </c>
      <c r="O30" s="101">
        <f t="shared" si="3"/>
        <v>31.588447653429601</v>
      </c>
      <c r="P30" s="100">
        <f t="shared" si="4"/>
        <v>1.3237063778580023</v>
      </c>
    </row>
    <row r="31" spans="1:16">
      <c r="B31" s="193"/>
      <c r="C31" s="193"/>
      <c r="D31" s="193"/>
      <c r="E31" s="193"/>
      <c r="F31" s="193"/>
      <c r="G31" s="193"/>
      <c r="H31" s="50"/>
      <c r="I31" s="71"/>
      <c r="J31" s="71"/>
      <c r="K31" s="71"/>
      <c r="L31" s="71"/>
      <c r="M31" s="72"/>
      <c r="N31" s="72"/>
      <c r="O31" s="244" t="s">
        <v>204</v>
      </c>
      <c r="P31" s="245"/>
    </row>
    <row r="32" spans="1:16" ht="12" customHeight="1">
      <c r="B32" s="194" t="s">
        <v>164</v>
      </c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</row>
    <row r="33" spans="2:16" ht="15.75" customHeight="1">
      <c r="B33" s="248" t="s">
        <v>247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</row>
    <row r="34" spans="2:16" ht="12.75" customHeight="1">
      <c r="B34" s="246" t="s">
        <v>214</v>
      </c>
      <c r="C34" s="246"/>
      <c r="D34" s="246"/>
      <c r="E34" s="246"/>
      <c r="F34" s="246"/>
      <c r="G34" s="246"/>
      <c r="H34" s="196"/>
      <c r="I34" s="196"/>
      <c r="J34" s="196"/>
      <c r="K34" s="196"/>
      <c r="L34" s="196"/>
      <c r="M34" s="196"/>
      <c r="N34" s="196"/>
      <c r="O34" s="196"/>
      <c r="P34" s="196"/>
    </row>
    <row r="35" spans="2:16" ht="12.75" customHeight="1">
      <c r="B35" s="247" t="s">
        <v>215</v>
      </c>
      <c r="C35" s="247"/>
      <c r="D35" s="247"/>
      <c r="E35" s="247"/>
      <c r="F35" s="247"/>
      <c r="G35" s="247"/>
      <c r="H35" s="247"/>
      <c r="I35" s="196"/>
      <c r="J35" s="196"/>
      <c r="K35" s="196"/>
      <c r="L35" s="196"/>
      <c r="M35" s="196"/>
      <c r="N35" s="196"/>
      <c r="O35" s="196"/>
      <c r="P35" s="196"/>
    </row>
    <row r="36" spans="2:16" ht="12.75" customHeight="1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2:16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</sheetData>
  <sheetProtection sheet="1"/>
  <mergeCells count="33">
    <mergeCell ref="B36:P37"/>
    <mergeCell ref="B26:G26"/>
    <mergeCell ref="B34:G34"/>
    <mergeCell ref="B35:H35"/>
    <mergeCell ref="B28:G28"/>
    <mergeCell ref="B29:G29"/>
    <mergeCell ref="B33:P33"/>
    <mergeCell ref="B25:G25"/>
    <mergeCell ref="B23:G23"/>
    <mergeCell ref="B24:G24"/>
    <mergeCell ref="B20:G20"/>
    <mergeCell ref="B18:G18"/>
    <mergeCell ref="B22:G22"/>
    <mergeCell ref="B13:G13"/>
    <mergeCell ref="B16:G16"/>
    <mergeCell ref="B21:G21"/>
    <mergeCell ref="B19:G19"/>
    <mergeCell ref="O31:P31"/>
    <mergeCell ref="B30:G30"/>
    <mergeCell ref="B27:G27"/>
    <mergeCell ref="B14:G14"/>
    <mergeCell ref="B15:G15"/>
    <mergeCell ref="B17:G17"/>
    <mergeCell ref="B2:P2"/>
    <mergeCell ref="B10:G10"/>
    <mergeCell ref="B11:G11"/>
    <mergeCell ref="B12:G12"/>
    <mergeCell ref="B8:G8"/>
    <mergeCell ref="B9:G9"/>
    <mergeCell ref="I4:L4"/>
    <mergeCell ref="M4:P4"/>
    <mergeCell ref="H4:H5"/>
    <mergeCell ref="B7:G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N26"/>
  <sheetViews>
    <sheetView workbookViewId="0"/>
  </sheetViews>
  <sheetFormatPr defaultRowHeight="12.75"/>
  <cols>
    <col min="1" max="1" width="3.7109375" style="121" customWidth="1"/>
    <col min="2" max="2" width="34" style="121" customWidth="1"/>
    <col min="3" max="3" width="12" style="121" customWidth="1"/>
    <col min="4" max="6" width="10.85546875" style="121" customWidth="1"/>
    <col min="7" max="7" width="12.140625" style="121" customWidth="1"/>
    <col min="8" max="8" width="11.140625" style="121" customWidth="1"/>
    <col min="9" max="11" width="10.85546875" style="121" customWidth="1"/>
    <col min="12" max="16384" width="9.140625" style="121"/>
  </cols>
  <sheetData>
    <row r="2" spans="2:14" ht="14.25" customHeight="1">
      <c r="B2" s="242" t="s">
        <v>274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2:14" ht="13.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9"/>
      <c r="N3" s="19"/>
    </row>
    <row r="4" spans="2:14">
      <c r="B4" s="49"/>
      <c r="C4" s="49"/>
      <c r="D4" s="49"/>
      <c r="E4" s="49"/>
      <c r="F4" s="49"/>
      <c r="G4" s="49"/>
      <c r="H4" s="49"/>
      <c r="I4" s="49"/>
      <c r="J4" s="49"/>
      <c r="K4" s="19"/>
      <c r="L4" s="19"/>
      <c r="M4" s="19"/>
      <c r="N4" s="19"/>
    </row>
    <row r="5" spans="2:14" s="197" customFormat="1" ht="15" customHeight="1">
      <c r="B5" s="249"/>
      <c r="C5" s="252" t="s">
        <v>211</v>
      </c>
      <c r="D5" s="250" t="s">
        <v>277</v>
      </c>
      <c r="E5" s="251"/>
      <c r="F5" s="251"/>
      <c r="G5" s="251"/>
      <c r="H5" s="250" t="s">
        <v>278</v>
      </c>
      <c r="I5" s="251"/>
      <c r="J5" s="251"/>
      <c r="K5" s="251"/>
      <c r="L5" s="117"/>
      <c r="M5" s="117"/>
      <c r="N5" s="117"/>
    </row>
    <row r="6" spans="2:14" s="197" customFormat="1" ht="20.25" customHeight="1">
      <c r="B6" s="249"/>
      <c r="C6" s="253"/>
      <c r="D6" s="116" t="s">
        <v>190</v>
      </c>
      <c r="E6" s="116" t="s">
        <v>191</v>
      </c>
      <c r="F6" s="116" t="s">
        <v>192</v>
      </c>
      <c r="G6" s="116" t="s">
        <v>193</v>
      </c>
      <c r="H6" s="116" t="s">
        <v>190</v>
      </c>
      <c r="I6" s="116" t="s">
        <v>191</v>
      </c>
      <c r="J6" s="116" t="s">
        <v>192</v>
      </c>
      <c r="K6" s="116" t="s">
        <v>193</v>
      </c>
      <c r="L6" s="117"/>
      <c r="M6" s="117"/>
      <c r="N6" s="117"/>
    </row>
    <row r="7" spans="2:14" ht="4.5" customHeight="1">
      <c r="B7" s="53"/>
      <c r="C7" s="54"/>
      <c r="D7" s="55"/>
      <c r="E7" s="55"/>
      <c r="F7" s="55"/>
      <c r="G7" s="55"/>
      <c r="H7" s="55"/>
      <c r="I7" s="55"/>
      <c r="J7" s="55"/>
      <c r="K7" s="106"/>
      <c r="L7" s="19"/>
      <c r="M7" s="19"/>
      <c r="N7" s="19"/>
    </row>
    <row r="8" spans="2:14" ht="14.25">
      <c r="B8" s="56" t="s">
        <v>283</v>
      </c>
      <c r="C8" s="57">
        <v>171</v>
      </c>
      <c r="D8" s="58">
        <v>20</v>
      </c>
      <c r="E8" s="58">
        <v>97</v>
      </c>
      <c r="F8" s="58">
        <v>47</v>
      </c>
      <c r="G8" s="58">
        <v>7</v>
      </c>
      <c r="H8" s="107">
        <f>SUM(D8/171*100)</f>
        <v>11.695906432748536</v>
      </c>
      <c r="I8" s="107">
        <f>SUM(E8/171*100)</f>
        <v>56.725146198830409</v>
      </c>
      <c r="J8" s="107">
        <f>SUM(F8/171*100)</f>
        <v>27.485380116959064</v>
      </c>
      <c r="K8" s="114">
        <f>SUM(G8/171*100)</f>
        <v>4.0935672514619883</v>
      </c>
      <c r="L8" s="19"/>
      <c r="M8" s="19"/>
      <c r="N8" s="19"/>
    </row>
    <row r="9" spans="2:14">
      <c r="B9" s="56" t="s">
        <v>284</v>
      </c>
      <c r="C9" s="57">
        <v>111</v>
      </c>
      <c r="D9" s="58">
        <v>10</v>
      </c>
      <c r="E9" s="58">
        <v>59</v>
      </c>
      <c r="F9" s="58">
        <v>38</v>
      </c>
      <c r="G9" s="58">
        <v>4</v>
      </c>
      <c r="H9" s="107">
        <f>SUM(D9/111*100)</f>
        <v>9.0090090090090094</v>
      </c>
      <c r="I9" s="107">
        <f>SUM(E9/111*100)</f>
        <v>53.153153153153156</v>
      </c>
      <c r="J9" s="107">
        <f>SUM(F9/111*100)</f>
        <v>34.234234234234236</v>
      </c>
      <c r="K9" s="114">
        <f>SUM(G9/111*100)</f>
        <v>3.6036036036036037</v>
      </c>
      <c r="L9" s="19"/>
      <c r="M9" s="19"/>
      <c r="N9" s="19"/>
    </row>
    <row r="10" spans="2:14">
      <c r="B10" s="56" t="s">
        <v>256</v>
      </c>
      <c r="C10" s="57">
        <v>151</v>
      </c>
      <c r="D10" s="58">
        <v>23</v>
      </c>
      <c r="E10" s="58">
        <v>83</v>
      </c>
      <c r="F10" s="58">
        <v>41</v>
      </c>
      <c r="G10" s="58">
        <v>4</v>
      </c>
      <c r="H10" s="107">
        <f>SUM(D10/151*100)</f>
        <v>15.231788079470199</v>
      </c>
      <c r="I10" s="107">
        <f>SUM(E10/151*100)</f>
        <v>54.966887417218544</v>
      </c>
      <c r="J10" s="107">
        <f>SUM(F10/151*100)</f>
        <v>27.152317880794701</v>
      </c>
      <c r="K10" s="114">
        <f>SUM(G10/151*100)</f>
        <v>2.6490066225165565</v>
      </c>
      <c r="L10" s="19"/>
      <c r="M10" s="19"/>
      <c r="N10" s="19"/>
    </row>
    <row r="11" spans="2:14" ht="14.85" customHeight="1">
      <c r="B11" s="198" t="s">
        <v>261</v>
      </c>
      <c r="C11" s="113">
        <v>234</v>
      </c>
      <c r="D11" s="112">
        <v>23</v>
      </c>
      <c r="E11" s="151">
        <v>130</v>
      </c>
      <c r="F11" s="151">
        <v>76</v>
      </c>
      <c r="G11" s="151">
        <v>5</v>
      </c>
      <c r="H11" s="107">
        <f>SUM(D11/234*100)</f>
        <v>9.8290598290598297</v>
      </c>
      <c r="I11" s="107">
        <f>SUM(E11/234*100)</f>
        <v>55.555555555555557</v>
      </c>
      <c r="J11" s="107">
        <f>SUM(F11/234*100)</f>
        <v>32.478632478632477</v>
      </c>
      <c r="K11" s="114">
        <f>SUM(G11/234*100)</f>
        <v>2.1367521367521367</v>
      </c>
      <c r="L11" s="19"/>
      <c r="M11" s="19"/>
      <c r="N11" s="19"/>
    </row>
    <row r="12" spans="2:14" ht="14.85" customHeight="1">
      <c r="B12" s="56" t="s">
        <v>246</v>
      </c>
      <c r="C12" s="57">
        <v>205</v>
      </c>
      <c r="D12" s="199">
        <v>26</v>
      </c>
      <c r="E12" s="199">
        <v>109</v>
      </c>
      <c r="F12" s="199">
        <v>64</v>
      </c>
      <c r="G12" s="199">
        <v>6</v>
      </c>
      <c r="H12" s="200">
        <f>SUM(D12/205*100)</f>
        <v>12.682926829268293</v>
      </c>
      <c r="I12" s="200">
        <f>SUM(E12/205*100)</f>
        <v>53.170731707317074</v>
      </c>
      <c r="J12" s="200">
        <f>SUM(F12/205*100)</f>
        <v>31.219512195121951</v>
      </c>
      <c r="K12" s="201">
        <f>SUM(G12/205*100)</f>
        <v>2.9268292682926833</v>
      </c>
      <c r="L12" s="19"/>
    </row>
    <row r="13" spans="2:14" ht="14.85" customHeight="1">
      <c r="B13" s="56" t="s">
        <v>230</v>
      </c>
      <c r="C13" s="57">
        <v>158</v>
      </c>
      <c r="D13" s="199">
        <v>21</v>
      </c>
      <c r="E13" s="199">
        <v>81</v>
      </c>
      <c r="F13" s="199">
        <v>52</v>
      </c>
      <c r="G13" s="199">
        <v>4</v>
      </c>
      <c r="H13" s="200">
        <f>SUM(D13/158*100)</f>
        <v>13.291139240506327</v>
      </c>
      <c r="I13" s="200">
        <f>SUM(E13/158*100)</f>
        <v>51.265822784810119</v>
      </c>
      <c r="J13" s="200">
        <f>SUM(F13/158*100)</f>
        <v>32.911392405063289</v>
      </c>
      <c r="K13" s="201">
        <f>SUM(G13/158*100)</f>
        <v>2.5316455696202533</v>
      </c>
      <c r="L13" s="19"/>
      <c r="M13" s="19"/>
      <c r="N13" s="19"/>
    </row>
    <row r="14" spans="2:14" ht="14.85" customHeight="1">
      <c r="B14" s="56" t="s">
        <v>210</v>
      </c>
      <c r="C14" s="57">
        <v>149</v>
      </c>
      <c r="D14" s="58">
        <v>21</v>
      </c>
      <c r="E14" s="58">
        <v>83</v>
      </c>
      <c r="F14" s="58">
        <v>44</v>
      </c>
      <c r="G14" s="58">
        <v>1</v>
      </c>
      <c r="H14" s="107">
        <f>SUM(D14/149*100)</f>
        <v>14.093959731543624</v>
      </c>
      <c r="I14" s="107">
        <f>SUM(E14/149*100)</f>
        <v>55.70469798657718</v>
      </c>
      <c r="J14" s="107">
        <f>SUM(F14/149*100)</f>
        <v>29.530201342281881</v>
      </c>
      <c r="K14" s="109">
        <f>SUM(G14/149*100)</f>
        <v>0.67114093959731547</v>
      </c>
      <c r="L14" s="19"/>
      <c r="M14" s="19"/>
      <c r="N14" s="19"/>
    </row>
    <row r="15" spans="2:14" ht="14.85" customHeight="1">
      <c r="B15" s="29" t="s">
        <v>209</v>
      </c>
      <c r="C15" s="57">
        <v>256</v>
      </c>
      <c r="D15" s="58">
        <v>39</v>
      </c>
      <c r="E15" s="58">
        <v>152</v>
      </c>
      <c r="F15" s="58">
        <v>59</v>
      </c>
      <c r="G15" s="58">
        <v>6</v>
      </c>
      <c r="H15" s="107">
        <f>SUM(D15/256*100)</f>
        <v>15.234375</v>
      </c>
      <c r="I15" s="107">
        <f>SUM(E15/256*100)</f>
        <v>59.375</v>
      </c>
      <c r="J15" s="107">
        <f>SUM(F15/256*100)</f>
        <v>23.046875</v>
      </c>
      <c r="K15" s="109">
        <f>SUM(G15/256*100)</f>
        <v>2.34375</v>
      </c>
      <c r="L15" s="19"/>
      <c r="M15" s="19"/>
      <c r="N15" s="19"/>
    </row>
    <row r="16" spans="2:14" ht="14.85" customHeight="1">
      <c r="B16" s="29" t="s">
        <v>208</v>
      </c>
      <c r="C16" s="57">
        <v>164</v>
      </c>
      <c r="D16" s="58">
        <v>20</v>
      </c>
      <c r="E16" s="58">
        <v>103</v>
      </c>
      <c r="F16" s="58">
        <v>40</v>
      </c>
      <c r="G16" s="58">
        <v>1</v>
      </c>
      <c r="H16" s="107">
        <f>SUM(D16/164*100)</f>
        <v>12.195121951219512</v>
      </c>
      <c r="I16" s="107">
        <f>SUM(E16/164*100)</f>
        <v>62.804878048780488</v>
      </c>
      <c r="J16" s="107">
        <f>SUM(F16/164*100)</f>
        <v>24.390243902439025</v>
      </c>
      <c r="K16" s="109">
        <f>SUM(G16/164*100)</f>
        <v>0.6097560975609756</v>
      </c>
      <c r="L16" s="19"/>
      <c r="M16" s="19"/>
      <c r="N16" s="19"/>
    </row>
    <row r="17" spans="2:14" ht="14.85" customHeight="1">
      <c r="B17" s="29" t="s">
        <v>253</v>
      </c>
      <c r="C17" s="57">
        <v>60</v>
      </c>
      <c r="D17" s="58">
        <v>8</v>
      </c>
      <c r="E17" s="58">
        <v>34</v>
      </c>
      <c r="F17" s="58">
        <v>16</v>
      </c>
      <c r="G17" s="58">
        <v>2</v>
      </c>
      <c r="H17" s="107">
        <f>SUM(D17/60*100)</f>
        <v>13.333333333333334</v>
      </c>
      <c r="I17" s="107">
        <f>SUM(E17/60*100)</f>
        <v>56.666666666666664</v>
      </c>
      <c r="J17" s="107">
        <f>SUM(F17/60*100)</f>
        <v>26.666666666666668</v>
      </c>
      <c r="K17" s="109">
        <f>SUM(G17/60*100)</f>
        <v>3.3333333333333335</v>
      </c>
      <c r="L17" s="19"/>
      <c r="M17" s="19"/>
      <c r="N17" s="19"/>
    </row>
    <row r="18" spans="2:14" ht="14.85" customHeight="1">
      <c r="B18" s="29" t="s">
        <v>252</v>
      </c>
      <c r="C18" s="57">
        <v>23</v>
      </c>
      <c r="D18" s="58">
        <v>3</v>
      </c>
      <c r="E18" s="58">
        <v>9</v>
      </c>
      <c r="F18" s="58">
        <v>8</v>
      </c>
      <c r="G18" s="58">
        <v>3</v>
      </c>
      <c r="H18" s="108" t="s">
        <v>217</v>
      </c>
      <c r="I18" s="107" t="s">
        <v>217</v>
      </c>
      <c r="J18" s="107" t="s">
        <v>217</v>
      </c>
      <c r="K18" s="109" t="s">
        <v>217</v>
      </c>
      <c r="L18" s="19"/>
      <c r="M18" s="19"/>
      <c r="N18" s="19"/>
    </row>
    <row r="19" spans="2:14" ht="4.5" customHeight="1">
      <c r="B19" s="59"/>
      <c r="C19" s="59"/>
      <c r="D19" s="59"/>
      <c r="E19" s="59"/>
      <c r="F19" s="59"/>
      <c r="G19" s="59"/>
      <c r="H19" s="59"/>
      <c r="I19" s="59"/>
      <c r="J19" s="59"/>
      <c r="K19" s="19"/>
      <c r="L19" s="19"/>
      <c r="M19" s="19"/>
      <c r="N19" s="19"/>
    </row>
    <row r="20" spans="2:14">
      <c r="B20" s="29"/>
      <c r="C20" s="60"/>
      <c r="D20" s="60"/>
      <c r="E20" s="60"/>
      <c r="F20" s="60"/>
      <c r="G20" s="60"/>
      <c r="H20" s="60"/>
      <c r="I20" s="60"/>
      <c r="J20" s="245" t="s">
        <v>204</v>
      </c>
      <c r="K20" s="245"/>
      <c r="L20" s="19"/>
      <c r="M20" s="19"/>
      <c r="N20" s="19"/>
    </row>
    <row r="21" spans="2:14">
      <c r="B21" s="202" t="s">
        <v>248</v>
      </c>
      <c r="C21" s="60"/>
      <c r="D21" s="60"/>
      <c r="E21" s="60"/>
      <c r="F21" s="60"/>
      <c r="G21" s="60"/>
      <c r="H21" s="60"/>
      <c r="I21" s="60"/>
      <c r="J21" s="48"/>
      <c r="K21" s="48"/>
      <c r="L21" s="19"/>
      <c r="M21" s="19"/>
      <c r="N21" s="19"/>
    </row>
    <row r="22" spans="2:14">
      <c r="B22" s="49" t="s">
        <v>249</v>
      </c>
      <c r="C22" s="62"/>
      <c r="D22" s="62"/>
      <c r="E22" s="62"/>
      <c r="F22" s="62"/>
      <c r="G22" s="62"/>
      <c r="H22" s="62"/>
      <c r="I22" s="21"/>
      <c r="J22" s="62"/>
      <c r="K22" s="21"/>
      <c r="L22" s="19"/>
      <c r="M22" s="19"/>
      <c r="N22" s="19"/>
    </row>
    <row r="23" spans="2:14">
      <c r="B23" s="61" t="s">
        <v>250</v>
      </c>
      <c r="C23" s="62"/>
      <c r="D23" s="62"/>
      <c r="E23" s="62"/>
      <c r="F23" s="62"/>
      <c r="G23" s="62"/>
      <c r="H23" s="62"/>
      <c r="I23" s="21"/>
      <c r="J23" s="62"/>
      <c r="K23" s="21"/>
      <c r="L23" s="19"/>
      <c r="M23" s="19"/>
      <c r="N23" s="19"/>
    </row>
    <row r="24" spans="2:14">
      <c r="B24" s="49" t="s">
        <v>251</v>
      </c>
      <c r="C24" s="32"/>
      <c r="D24" s="32"/>
      <c r="E24" s="32"/>
      <c r="F24" s="32"/>
      <c r="G24" s="32"/>
      <c r="H24" s="32"/>
      <c r="I24" s="32"/>
      <c r="J24" s="32"/>
      <c r="K24" s="32"/>
      <c r="L24" s="19"/>
      <c r="M24" s="19"/>
      <c r="N24" s="19"/>
    </row>
    <row r="26" spans="2:14">
      <c r="H26" s="203"/>
    </row>
  </sheetData>
  <sheetProtection sheet="1"/>
  <mergeCells count="6">
    <mergeCell ref="J20:K20"/>
    <mergeCell ref="B2:N2"/>
    <mergeCell ref="B5:B6"/>
    <mergeCell ref="D5:G5"/>
    <mergeCell ref="H5:K5"/>
    <mergeCell ref="C5:C6"/>
  </mergeCells>
  <phoneticPr fontId="3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1:U181"/>
  <sheetViews>
    <sheetView workbookViewId="0"/>
  </sheetViews>
  <sheetFormatPr defaultRowHeight="12.75"/>
  <cols>
    <col min="1" max="1" width="3.140625" style="121" customWidth="1"/>
    <col min="2" max="4" width="8.28515625" style="121" customWidth="1"/>
    <col min="5" max="5" width="1.5703125" style="121" customWidth="1"/>
    <col min="6" max="6" width="12.85546875" style="121" customWidth="1"/>
    <col min="7" max="7" width="1.5703125" style="121" customWidth="1"/>
    <col min="8" max="8" width="10.42578125" style="121" customWidth="1"/>
    <col min="9" max="9" width="1.5703125" style="121" customWidth="1"/>
    <col min="10" max="10" width="10.42578125" style="121" customWidth="1"/>
    <col min="11" max="11" width="1.5703125" style="121" customWidth="1"/>
    <col min="12" max="12" width="10.42578125" style="121" customWidth="1"/>
    <col min="13" max="13" width="1.5703125" style="121" customWidth="1"/>
    <col min="14" max="14" width="10.42578125" style="121" customWidth="1"/>
    <col min="15" max="16384" width="9.140625" style="121"/>
  </cols>
  <sheetData>
    <row r="1" spans="2:21">
      <c r="B1" s="165"/>
    </row>
    <row r="2" spans="2:21" ht="12.75" customHeight="1">
      <c r="B2" s="254" t="s">
        <v>287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2:21" ht="14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21" ht="25.5" customHeight="1">
      <c r="B4" s="204"/>
      <c r="C4" s="204"/>
      <c r="D4" s="204"/>
      <c r="E4" s="205"/>
      <c r="F4" s="167" t="s">
        <v>211</v>
      </c>
      <c r="G4" s="206"/>
      <c r="H4" s="206" t="s">
        <v>190</v>
      </c>
      <c r="I4" s="207"/>
      <c r="J4" s="206" t="s">
        <v>191</v>
      </c>
      <c r="K4" s="206"/>
      <c r="L4" s="206" t="s">
        <v>192</v>
      </c>
      <c r="M4" s="206"/>
      <c r="N4" s="206" t="s">
        <v>193</v>
      </c>
    </row>
    <row r="5" spans="2:21" ht="4.5" customHeight="1">
      <c r="B5" s="49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2:21">
      <c r="B6" s="255" t="s">
        <v>118</v>
      </c>
      <c r="C6" s="255"/>
      <c r="D6" s="255"/>
      <c r="E6" s="17"/>
      <c r="F6" s="17">
        <f>SUM(F8+F22+F47+F64+F75+F91+F104+F139+F160)</f>
        <v>171</v>
      </c>
      <c r="G6" s="17">
        <f t="shared" ref="G6:N6" si="0">SUM(G8+G22+G47+G64+G75+G91+G104+G139+G160)</f>
        <v>0</v>
      </c>
      <c r="H6" s="17">
        <f t="shared" si="0"/>
        <v>20</v>
      </c>
      <c r="I6" s="17">
        <f t="shared" si="0"/>
        <v>0</v>
      </c>
      <c r="J6" s="17">
        <f t="shared" si="0"/>
        <v>97</v>
      </c>
      <c r="K6" s="17">
        <f t="shared" si="0"/>
        <v>0</v>
      </c>
      <c r="L6" s="17">
        <f t="shared" si="0"/>
        <v>47</v>
      </c>
      <c r="M6" s="17">
        <f t="shared" si="0"/>
        <v>0</v>
      </c>
      <c r="N6" s="17">
        <f t="shared" si="0"/>
        <v>7</v>
      </c>
    </row>
    <row r="7" spans="2:21">
      <c r="B7" s="49"/>
      <c r="C7" s="21"/>
      <c r="D7" s="21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21">
      <c r="B8" s="255" t="s">
        <v>119</v>
      </c>
      <c r="C8" s="255"/>
      <c r="D8" s="255"/>
      <c r="E8" s="17"/>
      <c r="F8" s="17">
        <f>SUM(F9:F20)</f>
        <v>9</v>
      </c>
      <c r="G8" s="17">
        <f t="shared" ref="G8:N8" si="1">SUM(G9:G20)</f>
        <v>0</v>
      </c>
      <c r="H8" s="17">
        <f t="shared" si="1"/>
        <v>1</v>
      </c>
      <c r="I8" s="17">
        <f t="shared" si="1"/>
        <v>0</v>
      </c>
      <c r="J8" s="17">
        <f t="shared" si="1"/>
        <v>2</v>
      </c>
      <c r="K8" s="17">
        <f t="shared" si="1"/>
        <v>0</v>
      </c>
      <c r="L8" s="17">
        <f t="shared" si="1"/>
        <v>5</v>
      </c>
      <c r="M8" s="17">
        <f t="shared" si="1"/>
        <v>0</v>
      </c>
      <c r="N8" s="17">
        <f t="shared" si="1"/>
        <v>1</v>
      </c>
    </row>
    <row r="9" spans="2:21">
      <c r="B9" s="240" t="s">
        <v>154</v>
      </c>
      <c r="C9" s="240"/>
      <c r="D9" s="240"/>
      <c r="E9" s="19"/>
      <c r="F9" s="20">
        <v>0</v>
      </c>
      <c r="G9" s="20"/>
      <c r="H9" s="20">
        <v>0</v>
      </c>
      <c r="I9" s="22"/>
      <c r="J9" s="20">
        <v>0</v>
      </c>
      <c r="K9" s="21"/>
      <c r="L9" s="20">
        <v>0</v>
      </c>
      <c r="M9" s="21"/>
      <c r="N9" s="20">
        <v>0</v>
      </c>
    </row>
    <row r="10" spans="2:21">
      <c r="B10" s="240" t="s">
        <v>1</v>
      </c>
      <c r="C10" s="240"/>
      <c r="D10" s="240"/>
      <c r="E10" s="19"/>
      <c r="F10" s="20">
        <v>5</v>
      </c>
      <c r="G10" s="20"/>
      <c r="H10" s="20">
        <v>0</v>
      </c>
      <c r="I10" s="22"/>
      <c r="J10" s="20">
        <v>0</v>
      </c>
      <c r="K10" s="21"/>
      <c r="L10" s="20">
        <v>4</v>
      </c>
      <c r="M10" s="21"/>
      <c r="N10" s="20">
        <v>1</v>
      </c>
    </row>
    <row r="11" spans="2:21">
      <c r="B11" s="240" t="s">
        <v>62</v>
      </c>
      <c r="C11" s="240"/>
      <c r="D11" s="240"/>
      <c r="E11" s="19"/>
      <c r="F11" s="20">
        <v>0</v>
      </c>
      <c r="G11" s="20"/>
      <c r="H11" s="20">
        <v>0</v>
      </c>
      <c r="I11" s="22"/>
      <c r="J11" s="20">
        <v>0</v>
      </c>
      <c r="K11" s="21"/>
      <c r="L11" s="20">
        <v>0</v>
      </c>
      <c r="M11" s="21"/>
      <c r="N11" s="20">
        <v>0</v>
      </c>
    </row>
    <row r="12" spans="2:21">
      <c r="B12" s="240" t="s">
        <v>137</v>
      </c>
      <c r="C12" s="240"/>
      <c r="D12" s="240"/>
      <c r="E12" s="19"/>
      <c r="F12" s="20">
        <v>0</v>
      </c>
      <c r="G12" s="20"/>
      <c r="H12" s="20">
        <v>0</v>
      </c>
      <c r="I12" s="22"/>
      <c r="J12" s="20">
        <v>0</v>
      </c>
      <c r="K12" s="21"/>
      <c r="L12" s="20">
        <v>0</v>
      </c>
      <c r="M12" s="21"/>
      <c r="N12" s="20">
        <v>0</v>
      </c>
    </row>
    <row r="13" spans="2:21">
      <c r="B13" s="240" t="s">
        <v>139</v>
      </c>
      <c r="C13" s="240"/>
      <c r="D13" s="240"/>
      <c r="E13" s="19"/>
      <c r="F13" s="20">
        <v>0</v>
      </c>
      <c r="G13" s="20"/>
      <c r="H13" s="20">
        <v>0</v>
      </c>
      <c r="I13" s="22"/>
      <c r="J13" s="20">
        <v>0</v>
      </c>
      <c r="K13" s="21"/>
      <c r="L13" s="20">
        <v>0</v>
      </c>
      <c r="M13" s="21"/>
      <c r="N13" s="20">
        <v>0</v>
      </c>
    </row>
    <row r="14" spans="2:21">
      <c r="B14" s="240" t="s">
        <v>111</v>
      </c>
      <c r="C14" s="240"/>
      <c r="D14" s="240"/>
      <c r="E14" s="19"/>
      <c r="F14" s="20">
        <v>0</v>
      </c>
      <c r="G14" s="20"/>
      <c r="H14" s="20">
        <v>0</v>
      </c>
      <c r="I14" s="22"/>
      <c r="J14" s="20">
        <v>0</v>
      </c>
      <c r="K14" s="21"/>
      <c r="L14" s="20">
        <v>0</v>
      </c>
      <c r="M14" s="21"/>
      <c r="N14" s="20">
        <v>0</v>
      </c>
    </row>
    <row r="15" spans="2:21">
      <c r="B15" s="240" t="s">
        <v>121</v>
      </c>
      <c r="C15" s="240"/>
      <c r="D15" s="240"/>
      <c r="E15" s="19"/>
      <c r="F15" s="20">
        <v>1</v>
      </c>
      <c r="G15" s="20"/>
      <c r="H15" s="20">
        <v>1</v>
      </c>
      <c r="I15" s="22"/>
      <c r="J15" s="20">
        <v>0</v>
      </c>
      <c r="K15" s="21"/>
      <c r="L15" s="20">
        <v>0</v>
      </c>
      <c r="M15" s="21"/>
      <c r="N15" s="20">
        <v>0</v>
      </c>
    </row>
    <row r="16" spans="2:21">
      <c r="B16" s="240" t="s">
        <v>109</v>
      </c>
      <c r="C16" s="240"/>
      <c r="D16" s="240"/>
      <c r="E16" s="19"/>
      <c r="F16" s="20">
        <v>0</v>
      </c>
      <c r="G16" s="20"/>
      <c r="H16" s="20">
        <v>0</v>
      </c>
      <c r="I16" s="22"/>
      <c r="J16" s="20">
        <v>0</v>
      </c>
      <c r="K16" s="21"/>
      <c r="L16" s="20">
        <v>0</v>
      </c>
      <c r="M16" s="21"/>
      <c r="N16" s="20">
        <v>0</v>
      </c>
    </row>
    <row r="17" spans="2:14">
      <c r="B17" s="240" t="s">
        <v>140</v>
      </c>
      <c r="C17" s="240"/>
      <c r="D17" s="240"/>
      <c r="E17" s="19"/>
      <c r="F17" s="20">
        <v>0</v>
      </c>
      <c r="G17" s="20"/>
      <c r="H17" s="20">
        <v>0</v>
      </c>
      <c r="I17" s="22"/>
      <c r="J17" s="20">
        <v>0</v>
      </c>
      <c r="K17" s="21"/>
      <c r="L17" s="20">
        <v>0</v>
      </c>
      <c r="M17" s="21"/>
      <c r="N17" s="20">
        <v>0</v>
      </c>
    </row>
    <row r="18" spans="2:14">
      <c r="B18" s="240" t="s">
        <v>97</v>
      </c>
      <c r="C18" s="240"/>
      <c r="D18" s="240"/>
      <c r="E18" s="19"/>
      <c r="F18" s="20">
        <v>2</v>
      </c>
      <c r="G18" s="20"/>
      <c r="H18" s="20">
        <v>0</v>
      </c>
      <c r="I18" s="22"/>
      <c r="J18" s="20">
        <v>2</v>
      </c>
      <c r="K18" s="21"/>
      <c r="L18" s="20">
        <v>0</v>
      </c>
      <c r="M18" s="21"/>
      <c r="N18" s="20">
        <v>0</v>
      </c>
    </row>
    <row r="19" spans="2:14">
      <c r="B19" s="240" t="s">
        <v>138</v>
      </c>
      <c r="C19" s="240"/>
      <c r="D19" s="240"/>
      <c r="E19" s="19"/>
      <c r="F19" s="20">
        <v>1</v>
      </c>
      <c r="G19" s="20"/>
      <c r="H19" s="20">
        <v>0</v>
      </c>
      <c r="I19" s="22"/>
      <c r="J19" s="20">
        <v>0</v>
      </c>
      <c r="K19" s="21"/>
      <c r="L19" s="20">
        <v>1</v>
      </c>
      <c r="M19" s="21"/>
      <c r="N19" s="20">
        <v>0</v>
      </c>
    </row>
    <row r="20" spans="2:14">
      <c r="B20" s="240" t="s">
        <v>57</v>
      </c>
      <c r="C20" s="240"/>
      <c r="D20" s="240"/>
      <c r="E20" s="19"/>
      <c r="F20" s="20">
        <v>0</v>
      </c>
      <c r="G20" s="20"/>
      <c r="H20" s="20">
        <v>0</v>
      </c>
      <c r="I20" s="22"/>
      <c r="J20" s="20">
        <v>0</v>
      </c>
      <c r="K20" s="21"/>
      <c r="L20" s="20">
        <v>0</v>
      </c>
      <c r="M20" s="21"/>
      <c r="N20" s="20">
        <v>0</v>
      </c>
    </row>
    <row r="21" spans="2:14">
      <c r="B21" s="208"/>
      <c r="C21" s="22"/>
      <c r="D21" s="20"/>
      <c r="E21" s="20"/>
      <c r="F21" s="22"/>
      <c r="G21" s="22"/>
      <c r="H21" s="20"/>
      <c r="I21" s="22"/>
      <c r="J21" s="22"/>
      <c r="K21" s="20"/>
      <c r="L21" s="22"/>
      <c r="M21" s="19"/>
      <c r="N21" s="19"/>
    </row>
    <row r="22" spans="2:14">
      <c r="B22" s="255" t="s">
        <v>129</v>
      </c>
      <c r="C22" s="255"/>
      <c r="D22" s="255"/>
      <c r="E22" s="20"/>
      <c r="F22" s="17">
        <f>SUM(F23:F45)</f>
        <v>17</v>
      </c>
      <c r="G22" s="17">
        <f t="shared" ref="G22:N22" si="2">SUM(G23:G45)</f>
        <v>0</v>
      </c>
      <c r="H22" s="17">
        <f t="shared" si="2"/>
        <v>1</v>
      </c>
      <c r="I22" s="17">
        <f t="shared" si="2"/>
        <v>0</v>
      </c>
      <c r="J22" s="17">
        <f t="shared" si="2"/>
        <v>9</v>
      </c>
      <c r="K22" s="17">
        <f t="shared" si="2"/>
        <v>0</v>
      </c>
      <c r="L22" s="17">
        <f t="shared" si="2"/>
        <v>7</v>
      </c>
      <c r="M22" s="17">
        <f t="shared" si="2"/>
        <v>0</v>
      </c>
      <c r="N22" s="17">
        <f t="shared" si="2"/>
        <v>0</v>
      </c>
    </row>
    <row r="23" spans="2:14">
      <c r="B23" s="256" t="s">
        <v>77</v>
      </c>
      <c r="C23" s="256"/>
      <c r="D23" s="256"/>
      <c r="E23" s="19"/>
      <c r="F23" s="20">
        <v>2</v>
      </c>
      <c r="G23" s="20"/>
      <c r="H23" s="20">
        <v>0</v>
      </c>
      <c r="I23" s="22"/>
      <c r="J23" s="20">
        <v>1</v>
      </c>
      <c r="K23" s="21"/>
      <c r="L23" s="20">
        <v>1</v>
      </c>
      <c r="M23" s="21"/>
      <c r="N23" s="20">
        <v>0</v>
      </c>
    </row>
    <row r="24" spans="2:14">
      <c r="B24" s="256" t="s">
        <v>6</v>
      </c>
      <c r="C24" s="256"/>
      <c r="D24" s="256"/>
      <c r="E24" s="19"/>
      <c r="F24" s="20">
        <v>1</v>
      </c>
      <c r="G24" s="20"/>
      <c r="H24" s="20">
        <v>0</v>
      </c>
      <c r="I24" s="22"/>
      <c r="J24" s="20">
        <v>1</v>
      </c>
      <c r="K24" s="21"/>
      <c r="L24" s="20">
        <v>0</v>
      </c>
      <c r="M24" s="21"/>
      <c r="N24" s="20">
        <v>0</v>
      </c>
    </row>
    <row r="25" spans="2:14">
      <c r="B25" s="256" t="s">
        <v>98</v>
      </c>
      <c r="C25" s="256"/>
      <c r="D25" s="256"/>
      <c r="E25" s="19"/>
      <c r="F25" s="20">
        <v>1</v>
      </c>
      <c r="G25" s="20"/>
      <c r="H25" s="20">
        <v>0</v>
      </c>
      <c r="I25" s="22"/>
      <c r="J25" s="20">
        <v>0</v>
      </c>
      <c r="K25" s="21"/>
      <c r="L25" s="20">
        <v>1</v>
      </c>
      <c r="M25" s="21"/>
      <c r="N25" s="20">
        <v>0</v>
      </c>
    </row>
    <row r="26" spans="2:14">
      <c r="B26" s="256" t="s">
        <v>7</v>
      </c>
      <c r="C26" s="256"/>
      <c r="D26" s="256"/>
      <c r="E26" s="19"/>
      <c r="F26" s="20">
        <v>1</v>
      </c>
      <c r="G26" s="20"/>
      <c r="H26" s="20">
        <v>0</v>
      </c>
      <c r="I26" s="22"/>
      <c r="J26" s="20">
        <v>1</v>
      </c>
      <c r="K26" s="21"/>
      <c r="L26" s="20">
        <v>0</v>
      </c>
      <c r="M26" s="21"/>
      <c r="N26" s="20">
        <v>0</v>
      </c>
    </row>
    <row r="27" spans="2:14">
      <c r="B27" s="256" t="s">
        <v>20</v>
      </c>
      <c r="C27" s="256"/>
      <c r="D27" s="256"/>
      <c r="E27" s="19"/>
      <c r="F27" s="20">
        <v>0</v>
      </c>
      <c r="G27" s="20"/>
      <c r="H27" s="20">
        <v>0</v>
      </c>
      <c r="I27" s="22"/>
      <c r="J27" s="20">
        <v>0</v>
      </c>
      <c r="K27" s="21"/>
      <c r="L27" s="20">
        <v>0</v>
      </c>
      <c r="M27" s="21"/>
      <c r="N27" s="20">
        <v>0</v>
      </c>
    </row>
    <row r="28" spans="2:14">
      <c r="B28" s="256" t="s">
        <v>19</v>
      </c>
      <c r="C28" s="256"/>
      <c r="D28" s="256"/>
      <c r="E28" s="19"/>
      <c r="F28" s="20">
        <v>0</v>
      </c>
      <c r="G28" s="20"/>
      <c r="H28" s="20">
        <v>0</v>
      </c>
      <c r="I28" s="22"/>
      <c r="J28" s="20">
        <v>0</v>
      </c>
      <c r="K28" s="21"/>
      <c r="L28" s="20">
        <v>0</v>
      </c>
      <c r="M28" s="21"/>
      <c r="N28" s="20">
        <v>0</v>
      </c>
    </row>
    <row r="29" spans="2:14">
      <c r="B29" s="256" t="s">
        <v>113</v>
      </c>
      <c r="C29" s="256"/>
      <c r="D29" s="256"/>
      <c r="E29" s="19"/>
      <c r="F29" s="20">
        <v>0</v>
      </c>
      <c r="G29" s="20"/>
      <c r="H29" s="20">
        <v>0</v>
      </c>
      <c r="I29" s="22"/>
      <c r="J29" s="20">
        <v>0</v>
      </c>
      <c r="K29" s="21"/>
      <c r="L29" s="20">
        <v>0</v>
      </c>
      <c r="M29" s="21"/>
      <c r="N29" s="20">
        <v>0</v>
      </c>
    </row>
    <row r="30" spans="2:14">
      <c r="B30" s="256" t="s">
        <v>18</v>
      </c>
      <c r="C30" s="256"/>
      <c r="D30" s="256"/>
      <c r="E30" s="19"/>
      <c r="F30" s="20">
        <v>1</v>
      </c>
      <c r="G30" s="20"/>
      <c r="H30" s="20">
        <v>0</v>
      </c>
      <c r="I30" s="22"/>
      <c r="J30" s="20">
        <v>1</v>
      </c>
      <c r="K30" s="21"/>
      <c r="L30" s="20">
        <v>0</v>
      </c>
      <c r="M30" s="21"/>
      <c r="N30" s="20">
        <v>0</v>
      </c>
    </row>
    <row r="31" spans="2:14">
      <c r="B31" s="256" t="s">
        <v>2</v>
      </c>
      <c r="C31" s="256"/>
      <c r="D31" s="256"/>
      <c r="E31" s="19"/>
      <c r="F31" s="20">
        <v>0</v>
      </c>
      <c r="G31" s="20"/>
      <c r="H31" s="20">
        <v>0</v>
      </c>
      <c r="I31" s="22"/>
      <c r="J31" s="20">
        <v>0</v>
      </c>
      <c r="K31" s="21"/>
      <c r="L31" s="20">
        <v>0</v>
      </c>
      <c r="M31" s="21"/>
      <c r="N31" s="20">
        <v>0</v>
      </c>
    </row>
    <row r="32" spans="2:14">
      <c r="B32" s="256" t="s">
        <v>25</v>
      </c>
      <c r="C32" s="256"/>
      <c r="D32" s="256"/>
      <c r="E32" s="19"/>
      <c r="F32" s="20">
        <v>1</v>
      </c>
      <c r="G32" s="20"/>
      <c r="H32" s="20">
        <v>1</v>
      </c>
      <c r="I32" s="22"/>
      <c r="J32" s="20">
        <v>0</v>
      </c>
      <c r="K32" s="21"/>
      <c r="L32" s="20">
        <v>0</v>
      </c>
      <c r="M32" s="21"/>
      <c r="N32" s="20">
        <v>0</v>
      </c>
    </row>
    <row r="33" spans="2:14">
      <c r="B33" s="256" t="s">
        <v>3</v>
      </c>
      <c r="C33" s="256"/>
      <c r="D33" s="256"/>
      <c r="E33" s="19"/>
      <c r="F33" s="20">
        <v>0</v>
      </c>
      <c r="G33" s="20"/>
      <c r="H33" s="20">
        <v>0</v>
      </c>
      <c r="I33" s="22"/>
      <c r="J33" s="20">
        <v>0</v>
      </c>
      <c r="K33" s="21"/>
      <c r="L33" s="20">
        <v>0</v>
      </c>
      <c r="M33" s="21"/>
      <c r="N33" s="20">
        <v>0</v>
      </c>
    </row>
    <row r="34" spans="2:14">
      <c r="B34" s="256" t="s">
        <v>188</v>
      </c>
      <c r="C34" s="256"/>
      <c r="D34" s="256"/>
      <c r="E34" s="19"/>
      <c r="F34" s="20">
        <v>4</v>
      </c>
      <c r="G34" s="20"/>
      <c r="H34" s="20">
        <v>0</v>
      </c>
      <c r="I34" s="22"/>
      <c r="J34" s="20">
        <v>1</v>
      </c>
      <c r="K34" s="21"/>
      <c r="L34" s="20">
        <v>3</v>
      </c>
      <c r="M34" s="21"/>
      <c r="N34" s="20">
        <v>0</v>
      </c>
    </row>
    <row r="35" spans="2:14">
      <c r="B35" s="256" t="s">
        <v>4</v>
      </c>
      <c r="C35" s="256"/>
      <c r="D35" s="256"/>
      <c r="E35" s="19"/>
      <c r="F35" s="20">
        <v>0</v>
      </c>
      <c r="G35" s="20"/>
      <c r="H35" s="20">
        <v>0</v>
      </c>
      <c r="I35" s="22"/>
      <c r="J35" s="20">
        <v>0</v>
      </c>
      <c r="K35" s="21"/>
      <c r="L35" s="20">
        <v>0</v>
      </c>
      <c r="M35" s="21"/>
      <c r="N35" s="20">
        <v>0</v>
      </c>
    </row>
    <row r="36" spans="2:14">
      <c r="B36" s="256" t="s">
        <v>194</v>
      </c>
      <c r="C36" s="256"/>
      <c r="D36" s="256"/>
      <c r="E36" s="19"/>
      <c r="F36" s="20">
        <v>0</v>
      </c>
      <c r="G36" s="20"/>
      <c r="H36" s="20">
        <v>0</v>
      </c>
      <c r="I36" s="22"/>
      <c r="J36" s="20">
        <v>0</v>
      </c>
      <c r="K36" s="21"/>
      <c r="L36" s="20">
        <v>0</v>
      </c>
      <c r="M36" s="21"/>
      <c r="N36" s="20">
        <v>0</v>
      </c>
    </row>
    <row r="37" spans="2:14">
      <c r="B37" s="256" t="s">
        <v>108</v>
      </c>
      <c r="C37" s="256"/>
      <c r="D37" s="256"/>
      <c r="E37" s="19"/>
      <c r="F37" s="20">
        <v>1</v>
      </c>
      <c r="G37" s="20"/>
      <c r="H37" s="20">
        <v>0</v>
      </c>
      <c r="I37" s="22"/>
      <c r="J37" s="20">
        <v>1</v>
      </c>
      <c r="K37" s="21"/>
      <c r="L37" s="20">
        <v>0</v>
      </c>
      <c r="M37" s="21"/>
      <c r="N37" s="20">
        <v>0</v>
      </c>
    </row>
    <row r="38" spans="2:14">
      <c r="B38" s="256" t="s">
        <v>76</v>
      </c>
      <c r="C38" s="256"/>
      <c r="D38" s="256"/>
      <c r="E38" s="19"/>
      <c r="F38" s="20">
        <v>0</v>
      </c>
      <c r="G38" s="20"/>
      <c r="H38" s="20">
        <v>0</v>
      </c>
      <c r="I38" s="22"/>
      <c r="J38" s="20">
        <v>0</v>
      </c>
      <c r="K38" s="21"/>
      <c r="L38" s="20">
        <v>0</v>
      </c>
      <c r="M38" s="21"/>
      <c r="N38" s="20">
        <v>0</v>
      </c>
    </row>
    <row r="39" spans="2:14">
      <c r="B39" s="256" t="s">
        <v>61</v>
      </c>
      <c r="C39" s="256"/>
      <c r="D39" s="256"/>
      <c r="E39" s="19"/>
      <c r="F39" s="20">
        <v>0</v>
      </c>
      <c r="G39" s="20"/>
      <c r="H39" s="20">
        <v>0</v>
      </c>
      <c r="I39" s="22"/>
      <c r="J39" s="20">
        <v>0</v>
      </c>
      <c r="K39" s="21"/>
      <c r="L39" s="20">
        <v>0</v>
      </c>
      <c r="M39" s="21"/>
      <c r="N39" s="20">
        <v>0</v>
      </c>
    </row>
    <row r="40" spans="2:14">
      <c r="B40" s="256" t="s">
        <v>122</v>
      </c>
      <c r="C40" s="256"/>
      <c r="D40" s="256"/>
      <c r="E40" s="19"/>
      <c r="F40" s="20">
        <v>0</v>
      </c>
      <c r="G40" s="20"/>
      <c r="H40" s="20">
        <v>0</v>
      </c>
      <c r="I40" s="22"/>
      <c r="J40" s="20">
        <v>0</v>
      </c>
      <c r="K40" s="21"/>
      <c r="L40" s="20">
        <v>0</v>
      </c>
      <c r="M40" s="21"/>
      <c r="N40" s="20">
        <v>0</v>
      </c>
    </row>
    <row r="41" spans="2:14">
      <c r="B41" s="256" t="s">
        <v>58</v>
      </c>
      <c r="C41" s="256"/>
      <c r="D41" s="256"/>
      <c r="E41" s="19"/>
      <c r="F41" s="20">
        <v>2</v>
      </c>
      <c r="G41" s="20"/>
      <c r="H41" s="20">
        <v>0</v>
      </c>
      <c r="I41" s="22"/>
      <c r="J41" s="20">
        <v>0</v>
      </c>
      <c r="K41" s="21"/>
      <c r="L41" s="20">
        <v>2</v>
      </c>
      <c r="M41" s="21"/>
      <c r="N41" s="20">
        <v>0</v>
      </c>
    </row>
    <row r="42" spans="2:14">
      <c r="B42" s="257" t="s">
        <v>52</v>
      </c>
      <c r="C42" s="257"/>
      <c r="D42" s="257"/>
      <c r="E42" s="20"/>
      <c r="F42" s="20">
        <v>1</v>
      </c>
      <c r="G42" s="20"/>
      <c r="H42" s="20">
        <v>0</v>
      </c>
      <c r="I42" s="22"/>
      <c r="J42" s="20">
        <v>1</v>
      </c>
      <c r="K42" s="21"/>
      <c r="L42" s="20">
        <v>0</v>
      </c>
      <c r="M42" s="21"/>
      <c r="N42" s="20">
        <v>0</v>
      </c>
    </row>
    <row r="43" spans="2:14">
      <c r="B43" s="257" t="s">
        <v>29</v>
      </c>
      <c r="C43" s="257"/>
      <c r="D43" s="257"/>
      <c r="E43" s="20"/>
      <c r="F43" s="20">
        <v>2</v>
      </c>
      <c r="G43" s="20"/>
      <c r="H43" s="20">
        <v>0</v>
      </c>
      <c r="I43" s="22"/>
      <c r="J43" s="20">
        <v>2</v>
      </c>
      <c r="K43" s="21"/>
      <c r="L43" s="20">
        <v>0</v>
      </c>
      <c r="M43" s="21"/>
      <c r="N43" s="20">
        <v>0</v>
      </c>
    </row>
    <row r="44" spans="2:14">
      <c r="B44" s="256" t="s">
        <v>5</v>
      </c>
      <c r="C44" s="256"/>
      <c r="D44" s="256"/>
      <c r="E44" s="20"/>
      <c r="F44" s="20">
        <v>0</v>
      </c>
      <c r="G44" s="20"/>
      <c r="H44" s="20">
        <v>0</v>
      </c>
      <c r="I44" s="22"/>
      <c r="J44" s="20">
        <v>0</v>
      </c>
      <c r="K44" s="21"/>
      <c r="L44" s="20">
        <v>0</v>
      </c>
      <c r="M44" s="21"/>
      <c r="N44" s="20">
        <v>0</v>
      </c>
    </row>
    <row r="45" spans="2:14">
      <c r="B45" s="256" t="s">
        <v>60</v>
      </c>
      <c r="C45" s="256"/>
      <c r="D45" s="256"/>
      <c r="E45" s="19"/>
      <c r="F45" s="20">
        <v>0</v>
      </c>
      <c r="G45" s="20"/>
      <c r="H45" s="20">
        <v>0</v>
      </c>
      <c r="I45" s="22"/>
      <c r="J45" s="20">
        <v>0</v>
      </c>
      <c r="K45" s="21"/>
      <c r="L45" s="20">
        <v>0</v>
      </c>
      <c r="M45" s="21"/>
      <c r="N45" s="20">
        <v>0</v>
      </c>
    </row>
    <row r="46" spans="2:14">
      <c r="B46" s="209"/>
      <c r="C46" s="20"/>
      <c r="D46" s="21"/>
      <c r="E46" s="19"/>
      <c r="F46" s="20"/>
      <c r="G46" s="20"/>
      <c r="H46" s="22"/>
      <c r="I46" s="22"/>
      <c r="J46" s="20"/>
      <c r="K46" s="22"/>
      <c r="L46" s="20"/>
      <c r="M46" s="19"/>
      <c r="N46" s="19"/>
    </row>
    <row r="47" spans="2:14">
      <c r="B47" s="258" t="s">
        <v>130</v>
      </c>
      <c r="C47" s="258"/>
      <c r="D47" s="258"/>
      <c r="E47" s="19"/>
      <c r="F47" s="17">
        <f>SUM(F48:F62)</f>
        <v>20</v>
      </c>
      <c r="G47" s="17">
        <f t="shared" ref="G47:N47" si="3">SUM(G48:G62)</f>
        <v>0</v>
      </c>
      <c r="H47" s="17">
        <f t="shared" si="3"/>
        <v>2</v>
      </c>
      <c r="I47" s="17">
        <f t="shared" si="3"/>
        <v>0</v>
      </c>
      <c r="J47" s="17">
        <f t="shared" si="3"/>
        <v>13</v>
      </c>
      <c r="K47" s="17">
        <f t="shared" si="3"/>
        <v>0</v>
      </c>
      <c r="L47" s="17">
        <f t="shared" si="3"/>
        <v>5</v>
      </c>
      <c r="M47" s="17">
        <f t="shared" si="3"/>
        <v>0</v>
      </c>
      <c r="N47" s="17">
        <f t="shared" si="3"/>
        <v>0</v>
      </c>
    </row>
    <row r="48" spans="2:14">
      <c r="B48" s="256" t="s">
        <v>195</v>
      </c>
      <c r="C48" s="256"/>
      <c r="D48" s="256"/>
      <c r="E48" s="19"/>
      <c r="F48" s="20">
        <v>2</v>
      </c>
      <c r="G48" s="20"/>
      <c r="H48" s="20">
        <v>0</v>
      </c>
      <c r="I48" s="22"/>
      <c r="J48" s="20">
        <v>1</v>
      </c>
      <c r="K48" s="21"/>
      <c r="L48" s="20">
        <v>1</v>
      </c>
      <c r="M48" s="21"/>
      <c r="N48" s="20">
        <v>0</v>
      </c>
    </row>
    <row r="49" spans="2:14">
      <c r="B49" s="256" t="s">
        <v>30</v>
      </c>
      <c r="C49" s="256"/>
      <c r="D49" s="256"/>
      <c r="E49" s="19"/>
      <c r="F49" s="20">
        <v>1</v>
      </c>
      <c r="G49" s="20"/>
      <c r="H49" s="20">
        <v>0</v>
      </c>
      <c r="I49" s="22"/>
      <c r="J49" s="20">
        <v>0</v>
      </c>
      <c r="K49" s="21"/>
      <c r="L49" s="20">
        <v>1</v>
      </c>
      <c r="M49" s="21"/>
      <c r="N49" s="20">
        <v>0</v>
      </c>
    </row>
    <row r="50" spans="2:14">
      <c r="B50" s="256" t="s">
        <v>182</v>
      </c>
      <c r="C50" s="256"/>
      <c r="D50" s="256"/>
      <c r="E50" s="20"/>
      <c r="F50" s="20">
        <v>0</v>
      </c>
      <c r="G50" s="20"/>
      <c r="H50" s="20">
        <v>0</v>
      </c>
      <c r="I50" s="22"/>
      <c r="J50" s="20">
        <v>0</v>
      </c>
      <c r="K50" s="21"/>
      <c r="L50" s="20">
        <v>0</v>
      </c>
      <c r="M50" s="21"/>
      <c r="N50" s="20">
        <v>0</v>
      </c>
    </row>
    <row r="51" spans="2:14">
      <c r="B51" s="256" t="s">
        <v>157</v>
      </c>
      <c r="C51" s="256"/>
      <c r="D51" s="256"/>
      <c r="E51" s="20"/>
      <c r="F51" s="20">
        <v>5</v>
      </c>
      <c r="G51" s="20"/>
      <c r="H51" s="20">
        <v>1</v>
      </c>
      <c r="I51" s="22"/>
      <c r="J51" s="20">
        <v>3</v>
      </c>
      <c r="K51" s="21"/>
      <c r="L51" s="20">
        <v>1</v>
      </c>
      <c r="M51" s="21"/>
      <c r="N51" s="20">
        <v>0</v>
      </c>
    </row>
    <row r="52" spans="2:14">
      <c r="B52" s="256" t="s">
        <v>110</v>
      </c>
      <c r="C52" s="256"/>
      <c r="D52" s="256"/>
      <c r="E52" s="20"/>
      <c r="F52" s="20">
        <v>1</v>
      </c>
      <c r="G52" s="20"/>
      <c r="H52" s="20">
        <v>1</v>
      </c>
      <c r="I52" s="22"/>
      <c r="J52" s="20">
        <v>0</v>
      </c>
      <c r="K52" s="21"/>
      <c r="L52" s="20">
        <v>0</v>
      </c>
      <c r="M52" s="21"/>
      <c r="N52" s="20">
        <v>0</v>
      </c>
    </row>
    <row r="53" spans="2:14">
      <c r="B53" s="256" t="s">
        <v>143</v>
      </c>
      <c r="C53" s="256"/>
      <c r="D53" s="256"/>
      <c r="E53" s="20"/>
      <c r="F53" s="20">
        <v>0</v>
      </c>
      <c r="G53" s="20"/>
      <c r="H53" s="20">
        <v>0</v>
      </c>
      <c r="I53" s="22"/>
      <c r="J53" s="20">
        <v>0</v>
      </c>
      <c r="K53" s="21"/>
      <c r="L53" s="20">
        <v>0</v>
      </c>
      <c r="M53" s="21"/>
      <c r="N53" s="20">
        <v>0</v>
      </c>
    </row>
    <row r="54" spans="2:14">
      <c r="B54" s="256" t="s">
        <v>184</v>
      </c>
      <c r="C54" s="256"/>
      <c r="D54" s="256"/>
      <c r="E54" s="19"/>
      <c r="F54" s="20">
        <v>1</v>
      </c>
      <c r="G54" s="20"/>
      <c r="H54" s="20">
        <v>0</v>
      </c>
      <c r="I54" s="22"/>
      <c r="J54" s="20">
        <v>1</v>
      </c>
      <c r="K54" s="21"/>
      <c r="L54" s="20">
        <v>0</v>
      </c>
      <c r="M54" s="21"/>
      <c r="N54" s="20">
        <v>0</v>
      </c>
    </row>
    <row r="55" spans="2:14">
      <c r="B55" s="256" t="s">
        <v>8</v>
      </c>
      <c r="C55" s="256"/>
      <c r="D55" s="256"/>
      <c r="E55" s="17"/>
      <c r="F55" s="20">
        <v>0</v>
      </c>
      <c r="G55" s="20"/>
      <c r="H55" s="20">
        <v>0</v>
      </c>
      <c r="I55" s="22"/>
      <c r="J55" s="20">
        <v>0</v>
      </c>
      <c r="K55" s="21"/>
      <c r="L55" s="20">
        <v>0</v>
      </c>
      <c r="M55" s="21"/>
      <c r="N55" s="20">
        <v>0</v>
      </c>
    </row>
    <row r="56" spans="2:14">
      <c r="B56" s="256" t="s">
        <v>156</v>
      </c>
      <c r="C56" s="256"/>
      <c r="D56" s="256"/>
      <c r="E56" s="20"/>
      <c r="F56" s="20">
        <v>0</v>
      </c>
      <c r="G56" s="20"/>
      <c r="H56" s="20">
        <v>0</v>
      </c>
      <c r="I56" s="22"/>
      <c r="J56" s="20">
        <v>0</v>
      </c>
      <c r="K56" s="21"/>
      <c r="L56" s="20">
        <v>0</v>
      </c>
      <c r="M56" s="21"/>
      <c r="N56" s="20">
        <v>0</v>
      </c>
    </row>
    <row r="57" spans="2:14">
      <c r="B57" s="256" t="s">
        <v>144</v>
      </c>
      <c r="C57" s="256"/>
      <c r="D57" s="256"/>
      <c r="E57" s="20"/>
      <c r="F57" s="20">
        <v>0</v>
      </c>
      <c r="G57" s="20"/>
      <c r="H57" s="20">
        <v>0</v>
      </c>
      <c r="I57" s="22"/>
      <c r="J57" s="20">
        <v>0</v>
      </c>
      <c r="K57" s="21"/>
      <c r="L57" s="20">
        <v>0</v>
      </c>
      <c r="M57" s="21"/>
      <c r="N57" s="20">
        <v>0</v>
      </c>
    </row>
    <row r="58" spans="2:14">
      <c r="B58" s="256" t="s">
        <v>158</v>
      </c>
      <c r="C58" s="256"/>
      <c r="D58" s="256"/>
      <c r="E58" s="20"/>
      <c r="F58" s="20">
        <v>4</v>
      </c>
      <c r="G58" s="20"/>
      <c r="H58" s="20">
        <v>0</v>
      </c>
      <c r="I58" s="22"/>
      <c r="J58" s="20">
        <v>3</v>
      </c>
      <c r="K58" s="21"/>
      <c r="L58" s="20">
        <v>1</v>
      </c>
      <c r="M58" s="21"/>
      <c r="N58" s="20">
        <v>0</v>
      </c>
    </row>
    <row r="59" spans="2:14">
      <c r="B59" s="256" t="s">
        <v>40</v>
      </c>
      <c r="C59" s="256"/>
      <c r="D59" s="256"/>
      <c r="E59" s="20"/>
      <c r="F59" s="20">
        <v>4</v>
      </c>
      <c r="G59" s="20"/>
      <c r="H59" s="20">
        <v>0</v>
      </c>
      <c r="I59" s="22"/>
      <c r="J59" s="20">
        <v>4</v>
      </c>
      <c r="K59" s="21"/>
      <c r="L59" s="20">
        <v>0</v>
      </c>
      <c r="M59" s="21"/>
      <c r="N59" s="20">
        <v>0</v>
      </c>
    </row>
    <row r="60" spans="2:14">
      <c r="B60" s="256" t="s">
        <v>41</v>
      </c>
      <c r="C60" s="256"/>
      <c r="D60" s="256"/>
      <c r="E60" s="20"/>
      <c r="F60" s="20">
        <v>1</v>
      </c>
      <c r="G60" s="20"/>
      <c r="H60" s="20">
        <v>0</v>
      </c>
      <c r="I60" s="22"/>
      <c r="J60" s="20">
        <v>1</v>
      </c>
      <c r="K60" s="21"/>
      <c r="L60" s="20">
        <v>0</v>
      </c>
      <c r="M60" s="21"/>
      <c r="N60" s="20">
        <v>0</v>
      </c>
    </row>
    <row r="61" spans="2:14">
      <c r="B61" s="256" t="s">
        <v>9</v>
      </c>
      <c r="C61" s="256"/>
      <c r="D61" s="256"/>
      <c r="E61" s="20"/>
      <c r="F61" s="20">
        <v>1</v>
      </c>
      <c r="G61" s="20"/>
      <c r="H61" s="20">
        <v>0</v>
      </c>
      <c r="I61" s="22"/>
      <c r="J61" s="20">
        <v>0</v>
      </c>
      <c r="K61" s="21"/>
      <c r="L61" s="20">
        <v>1</v>
      </c>
      <c r="M61" s="21"/>
      <c r="N61" s="20">
        <v>0</v>
      </c>
    </row>
    <row r="62" spans="2:14">
      <c r="B62" s="256" t="s">
        <v>183</v>
      </c>
      <c r="C62" s="256"/>
      <c r="D62" s="256"/>
      <c r="E62" s="20"/>
      <c r="F62" s="20">
        <v>0</v>
      </c>
      <c r="G62" s="20"/>
      <c r="H62" s="20">
        <v>0</v>
      </c>
      <c r="I62" s="22"/>
      <c r="J62" s="20">
        <v>0</v>
      </c>
      <c r="K62" s="21"/>
      <c r="L62" s="20">
        <v>0</v>
      </c>
      <c r="M62" s="21"/>
      <c r="N62" s="20">
        <v>0</v>
      </c>
    </row>
    <row r="63" spans="2:14">
      <c r="B63" s="187"/>
      <c r="C63" s="22"/>
      <c r="D63" s="20"/>
      <c r="E63" s="20"/>
      <c r="F63" s="20"/>
      <c r="G63" s="22"/>
      <c r="H63" s="20"/>
      <c r="I63" s="22"/>
      <c r="J63" s="22"/>
      <c r="K63" s="20"/>
      <c r="L63" s="22"/>
      <c r="M63" s="19"/>
      <c r="N63" s="19"/>
    </row>
    <row r="64" spans="2:14">
      <c r="B64" s="259" t="s">
        <v>131</v>
      </c>
      <c r="C64" s="259"/>
      <c r="D64" s="259"/>
      <c r="E64" s="20"/>
      <c r="F64" s="17">
        <f>SUM(F65:F73)</f>
        <v>11</v>
      </c>
      <c r="G64" s="17">
        <f t="shared" ref="G64:N64" si="4">SUM(G65:G73)</f>
        <v>0</v>
      </c>
      <c r="H64" s="17">
        <f t="shared" si="4"/>
        <v>0</v>
      </c>
      <c r="I64" s="17">
        <f t="shared" si="4"/>
        <v>0</v>
      </c>
      <c r="J64" s="17">
        <f t="shared" si="4"/>
        <v>7</v>
      </c>
      <c r="K64" s="17">
        <f t="shared" si="4"/>
        <v>0</v>
      </c>
      <c r="L64" s="17">
        <f t="shared" si="4"/>
        <v>4</v>
      </c>
      <c r="M64" s="17">
        <f t="shared" si="4"/>
        <v>0</v>
      </c>
      <c r="N64" s="17">
        <f t="shared" si="4"/>
        <v>0</v>
      </c>
    </row>
    <row r="65" spans="2:14">
      <c r="B65" s="256" t="s">
        <v>23</v>
      </c>
      <c r="C65" s="256"/>
      <c r="D65" s="256"/>
      <c r="E65" s="20"/>
      <c r="F65" s="20">
        <v>1</v>
      </c>
      <c r="G65" s="20"/>
      <c r="H65" s="20">
        <v>0</v>
      </c>
      <c r="I65" s="22"/>
      <c r="J65" s="20">
        <v>1</v>
      </c>
      <c r="K65" s="21"/>
      <c r="L65" s="20">
        <v>0</v>
      </c>
      <c r="M65" s="21"/>
      <c r="N65" s="20">
        <v>0</v>
      </c>
    </row>
    <row r="66" spans="2:14">
      <c r="B66" s="256" t="s">
        <v>28</v>
      </c>
      <c r="C66" s="256"/>
      <c r="D66" s="256"/>
      <c r="E66" s="20"/>
      <c r="F66" s="20">
        <v>4</v>
      </c>
      <c r="G66" s="20"/>
      <c r="H66" s="20">
        <v>0</v>
      </c>
      <c r="I66" s="22"/>
      <c r="J66" s="20">
        <v>4</v>
      </c>
      <c r="K66" s="21"/>
      <c r="L66" s="20">
        <v>0</v>
      </c>
      <c r="M66" s="21"/>
      <c r="N66" s="20">
        <v>0</v>
      </c>
    </row>
    <row r="67" spans="2:14">
      <c r="B67" s="256" t="s">
        <v>43</v>
      </c>
      <c r="C67" s="256"/>
      <c r="D67" s="256"/>
      <c r="E67" s="20"/>
      <c r="F67" s="20">
        <v>3</v>
      </c>
      <c r="G67" s="20"/>
      <c r="H67" s="20">
        <v>0</v>
      </c>
      <c r="I67" s="22"/>
      <c r="J67" s="20">
        <v>2</v>
      </c>
      <c r="K67" s="21"/>
      <c r="L67" s="20">
        <v>1</v>
      </c>
      <c r="M67" s="21"/>
      <c r="N67" s="20">
        <v>0</v>
      </c>
    </row>
    <row r="68" spans="2:14">
      <c r="B68" s="256" t="s">
        <v>42</v>
      </c>
      <c r="C68" s="256"/>
      <c r="D68" s="256"/>
      <c r="E68" s="17"/>
      <c r="F68" s="20">
        <v>0</v>
      </c>
      <c r="G68" s="20"/>
      <c r="H68" s="20">
        <v>0</v>
      </c>
      <c r="I68" s="22"/>
      <c r="J68" s="20">
        <v>0</v>
      </c>
      <c r="K68" s="21"/>
      <c r="L68" s="20">
        <v>0</v>
      </c>
      <c r="M68" s="21"/>
      <c r="N68" s="20">
        <v>0</v>
      </c>
    </row>
    <row r="69" spans="2:14">
      <c r="B69" s="256" t="s">
        <v>45</v>
      </c>
      <c r="C69" s="256"/>
      <c r="D69" s="256"/>
      <c r="E69" s="20"/>
      <c r="F69" s="20">
        <v>0</v>
      </c>
      <c r="G69" s="20"/>
      <c r="H69" s="20">
        <v>0</v>
      </c>
      <c r="I69" s="22"/>
      <c r="J69" s="20">
        <v>0</v>
      </c>
      <c r="K69" s="21"/>
      <c r="L69" s="20">
        <v>0</v>
      </c>
      <c r="M69" s="21"/>
      <c r="N69" s="20">
        <v>0</v>
      </c>
    </row>
    <row r="70" spans="2:14">
      <c r="B70" s="256" t="s">
        <v>26</v>
      </c>
      <c r="C70" s="256"/>
      <c r="D70" s="256"/>
      <c r="E70" s="20"/>
      <c r="F70" s="20">
        <v>2</v>
      </c>
      <c r="G70" s="20"/>
      <c r="H70" s="20">
        <v>0</v>
      </c>
      <c r="I70" s="22"/>
      <c r="J70" s="20">
        <v>0</v>
      </c>
      <c r="K70" s="21"/>
      <c r="L70" s="20">
        <v>2</v>
      </c>
      <c r="M70" s="21"/>
      <c r="N70" s="20">
        <v>0</v>
      </c>
    </row>
    <row r="71" spans="2:14">
      <c r="B71" s="256" t="s">
        <v>12</v>
      </c>
      <c r="C71" s="256"/>
      <c r="D71" s="256"/>
      <c r="E71" s="20"/>
      <c r="F71" s="20">
        <v>0</v>
      </c>
      <c r="G71" s="20"/>
      <c r="H71" s="20">
        <v>0</v>
      </c>
      <c r="I71" s="22"/>
      <c r="J71" s="20">
        <v>0</v>
      </c>
      <c r="K71" s="21"/>
      <c r="L71" s="20">
        <v>0</v>
      </c>
      <c r="M71" s="21"/>
      <c r="N71" s="20">
        <v>0</v>
      </c>
    </row>
    <row r="72" spans="2:14">
      <c r="B72" s="256" t="s">
        <v>11</v>
      </c>
      <c r="C72" s="256"/>
      <c r="D72" s="256"/>
      <c r="E72" s="20"/>
      <c r="F72" s="20">
        <v>0</v>
      </c>
      <c r="G72" s="20"/>
      <c r="H72" s="20">
        <v>0</v>
      </c>
      <c r="I72" s="22"/>
      <c r="J72" s="20">
        <v>0</v>
      </c>
      <c r="K72" s="21"/>
      <c r="L72" s="20">
        <v>0</v>
      </c>
      <c r="M72" s="21"/>
      <c r="N72" s="20">
        <v>0</v>
      </c>
    </row>
    <row r="73" spans="2:14">
      <c r="B73" s="256" t="s">
        <v>44</v>
      </c>
      <c r="C73" s="256"/>
      <c r="D73" s="256"/>
      <c r="E73" s="20"/>
      <c r="F73" s="20">
        <v>1</v>
      </c>
      <c r="G73" s="20"/>
      <c r="H73" s="20">
        <v>0</v>
      </c>
      <c r="I73" s="22"/>
      <c r="J73" s="20">
        <v>0</v>
      </c>
      <c r="K73" s="21"/>
      <c r="L73" s="20">
        <v>1</v>
      </c>
      <c r="M73" s="21"/>
      <c r="N73" s="20">
        <v>0</v>
      </c>
    </row>
    <row r="74" spans="2:14">
      <c r="B74" s="22"/>
      <c r="C74" s="22"/>
      <c r="D74" s="20"/>
      <c r="E74" s="20"/>
      <c r="F74" s="22"/>
      <c r="G74" s="22"/>
      <c r="H74" s="20"/>
      <c r="I74" s="22"/>
      <c r="J74" s="22"/>
      <c r="K74" s="20"/>
      <c r="L74" s="22"/>
      <c r="M74" s="19"/>
      <c r="N74" s="19"/>
    </row>
    <row r="75" spans="2:14">
      <c r="B75" s="260" t="s">
        <v>132</v>
      </c>
      <c r="C75" s="260"/>
      <c r="D75" s="260"/>
      <c r="E75" s="20"/>
      <c r="F75" s="17">
        <f>SUM(F76:F89)</f>
        <v>19</v>
      </c>
      <c r="G75" s="17">
        <f t="shared" ref="G75:N75" si="5">SUM(G76:G89)</f>
        <v>0</v>
      </c>
      <c r="H75" s="17">
        <f t="shared" si="5"/>
        <v>2</v>
      </c>
      <c r="I75" s="17">
        <f t="shared" si="5"/>
        <v>0</v>
      </c>
      <c r="J75" s="17">
        <f t="shared" si="5"/>
        <v>8</v>
      </c>
      <c r="K75" s="17">
        <f t="shared" si="5"/>
        <v>0</v>
      </c>
      <c r="L75" s="17">
        <f t="shared" si="5"/>
        <v>6</v>
      </c>
      <c r="M75" s="17">
        <f t="shared" si="5"/>
        <v>0</v>
      </c>
      <c r="N75" s="17">
        <f t="shared" si="5"/>
        <v>3</v>
      </c>
    </row>
    <row r="76" spans="2:14">
      <c r="B76" s="256" t="s">
        <v>38</v>
      </c>
      <c r="C76" s="256"/>
      <c r="D76" s="256"/>
      <c r="E76" s="20"/>
      <c r="F76" s="20">
        <v>6</v>
      </c>
      <c r="G76" s="20"/>
      <c r="H76" s="20">
        <v>0</v>
      </c>
      <c r="I76" s="22"/>
      <c r="J76" s="20">
        <v>3</v>
      </c>
      <c r="K76" s="21"/>
      <c r="L76" s="20">
        <v>2</v>
      </c>
      <c r="M76" s="21"/>
      <c r="N76" s="20">
        <v>1</v>
      </c>
    </row>
    <row r="77" spans="2:14">
      <c r="B77" s="256" t="s">
        <v>54</v>
      </c>
      <c r="C77" s="256"/>
      <c r="D77" s="256"/>
      <c r="E77" s="20"/>
      <c r="F77" s="20">
        <v>2</v>
      </c>
      <c r="G77" s="20"/>
      <c r="H77" s="20">
        <v>0</v>
      </c>
      <c r="I77" s="22"/>
      <c r="J77" s="20">
        <v>0</v>
      </c>
      <c r="K77" s="21"/>
      <c r="L77" s="20">
        <v>2</v>
      </c>
      <c r="M77" s="21"/>
      <c r="N77" s="20">
        <v>0</v>
      </c>
    </row>
    <row r="78" spans="2:14">
      <c r="B78" s="256" t="s">
        <v>107</v>
      </c>
      <c r="C78" s="256"/>
      <c r="D78" s="256"/>
      <c r="E78" s="20"/>
      <c r="F78" s="20">
        <v>0</v>
      </c>
      <c r="G78" s="20"/>
      <c r="H78" s="20">
        <v>0</v>
      </c>
      <c r="I78" s="22"/>
      <c r="J78" s="20">
        <v>0</v>
      </c>
      <c r="K78" s="21"/>
      <c r="L78" s="20">
        <v>0</v>
      </c>
      <c r="M78" s="21"/>
      <c r="N78" s="20">
        <v>0</v>
      </c>
    </row>
    <row r="79" spans="2:14">
      <c r="B79" s="256" t="s">
        <v>127</v>
      </c>
      <c r="C79" s="256"/>
      <c r="D79" s="256"/>
      <c r="E79" s="20"/>
      <c r="F79" s="20">
        <v>1</v>
      </c>
      <c r="G79" s="20"/>
      <c r="H79" s="20">
        <v>0</v>
      </c>
      <c r="I79" s="22"/>
      <c r="J79" s="20">
        <v>0</v>
      </c>
      <c r="K79" s="21"/>
      <c r="L79" s="20">
        <v>1</v>
      </c>
      <c r="M79" s="21"/>
      <c r="N79" s="20">
        <v>0</v>
      </c>
    </row>
    <row r="80" spans="2:14">
      <c r="B80" s="256" t="s">
        <v>125</v>
      </c>
      <c r="C80" s="256"/>
      <c r="D80" s="256"/>
      <c r="E80" s="19"/>
      <c r="F80" s="20">
        <v>2</v>
      </c>
      <c r="G80" s="20"/>
      <c r="H80" s="20">
        <v>1</v>
      </c>
      <c r="I80" s="22"/>
      <c r="J80" s="20">
        <v>1</v>
      </c>
      <c r="K80" s="21"/>
      <c r="L80" s="20">
        <v>0</v>
      </c>
      <c r="M80" s="21"/>
      <c r="N80" s="20">
        <v>0</v>
      </c>
    </row>
    <row r="81" spans="2:14">
      <c r="B81" s="256" t="s">
        <v>155</v>
      </c>
      <c r="C81" s="256"/>
      <c r="D81" s="256"/>
      <c r="E81" s="17"/>
      <c r="F81" s="20">
        <v>2</v>
      </c>
      <c r="G81" s="20"/>
      <c r="H81" s="20">
        <v>0</v>
      </c>
      <c r="I81" s="22"/>
      <c r="J81" s="20">
        <v>2</v>
      </c>
      <c r="K81" s="21"/>
      <c r="L81" s="20">
        <v>0</v>
      </c>
      <c r="M81" s="21"/>
      <c r="N81" s="20">
        <v>0</v>
      </c>
    </row>
    <row r="82" spans="2:14">
      <c r="B82" s="256" t="s">
        <v>53</v>
      </c>
      <c r="C82" s="256"/>
      <c r="D82" s="256"/>
      <c r="E82" s="20"/>
      <c r="F82" s="20">
        <v>0</v>
      </c>
      <c r="G82" s="20"/>
      <c r="H82" s="20">
        <v>0</v>
      </c>
      <c r="I82" s="22"/>
      <c r="J82" s="20">
        <v>0</v>
      </c>
      <c r="K82" s="21"/>
      <c r="L82" s="20">
        <v>0</v>
      </c>
      <c r="M82" s="21"/>
      <c r="N82" s="20">
        <v>0</v>
      </c>
    </row>
    <row r="83" spans="2:14">
      <c r="B83" s="256" t="s">
        <v>0</v>
      </c>
      <c r="C83" s="256"/>
      <c r="D83" s="256"/>
      <c r="E83" s="20"/>
      <c r="F83" s="20">
        <v>0</v>
      </c>
      <c r="G83" s="20"/>
      <c r="H83" s="20">
        <v>0</v>
      </c>
      <c r="I83" s="22"/>
      <c r="J83" s="20">
        <v>0</v>
      </c>
      <c r="K83" s="21"/>
      <c r="L83" s="20">
        <v>0</v>
      </c>
      <c r="M83" s="21"/>
      <c r="N83" s="20">
        <v>0</v>
      </c>
    </row>
    <row r="84" spans="2:14">
      <c r="B84" s="256" t="s">
        <v>89</v>
      </c>
      <c r="C84" s="256"/>
      <c r="D84" s="256"/>
      <c r="E84" s="20"/>
      <c r="F84" s="20">
        <v>0</v>
      </c>
      <c r="G84" s="20"/>
      <c r="H84" s="20">
        <v>0</v>
      </c>
      <c r="I84" s="22"/>
      <c r="J84" s="20">
        <v>0</v>
      </c>
      <c r="K84" s="21"/>
      <c r="L84" s="20">
        <v>0</v>
      </c>
      <c r="M84" s="21"/>
      <c r="N84" s="20">
        <v>0</v>
      </c>
    </row>
    <row r="85" spans="2:14">
      <c r="B85" s="256" t="s">
        <v>153</v>
      </c>
      <c r="C85" s="256"/>
      <c r="D85" s="256"/>
      <c r="E85" s="20"/>
      <c r="F85" s="20">
        <v>3</v>
      </c>
      <c r="G85" s="20"/>
      <c r="H85" s="20">
        <v>0</v>
      </c>
      <c r="I85" s="22"/>
      <c r="J85" s="20">
        <v>0</v>
      </c>
      <c r="K85" s="21"/>
      <c r="L85" s="20">
        <v>1</v>
      </c>
      <c r="M85" s="21"/>
      <c r="N85" s="20">
        <v>2</v>
      </c>
    </row>
    <row r="86" spans="2:14">
      <c r="B86" s="256" t="s">
        <v>126</v>
      </c>
      <c r="C86" s="256"/>
      <c r="D86" s="256"/>
      <c r="E86" s="20"/>
      <c r="F86" s="20">
        <v>0</v>
      </c>
      <c r="G86" s="20"/>
      <c r="H86" s="20">
        <v>0</v>
      </c>
      <c r="I86" s="22"/>
      <c r="J86" s="20">
        <v>0</v>
      </c>
      <c r="K86" s="21"/>
      <c r="L86" s="20">
        <v>0</v>
      </c>
      <c r="M86" s="21"/>
      <c r="N86" s="20">
        <v>0</v>
      </c>
    </row>
    <row r="87" spans="2:14">
      <c r="B87" s="256" t="s">
        <v>148</v>
      </c>
      <c r="C87" s="256"/>
      <c r="D87" s="256"/>
      <c r="E87" s="20"/>
      <c r="F87" s="20">
        <v>1</v>
      </c>
      <c r="G87" s="20"/>
      <c r="H87" s="20">
        <v>0</v>
      </c>
      <c r="I87" s="22"/>
      <c r="J87" s="20">
        <v>1</v>
      </c>
      <c r="K87" s="21"/>
      <c r="L87" s="20">
        <v>0</v>
      </c>
      <c r="M87" s="21"/>
      <c r="N87" s="20">
        <v>0</v>
      </c>
    </row>
    <row r="88" spans="2:14">
      <c r="B88" s="256" t="s">
        <v>189</v>
      </c>
      <c r="C88" s="256"/>
      <c r="D88" s="256"/>
      <c r="E88" s="20"/>
      <c r="F88" s="20">
        <v>0</v>
      </c>
      <c r="G88" s="20"/>
      <c r="H88" s="20">
        <v>0</v>
      </c>
      <c r="I88" s="22"/>
      <c r="J88" s="20">
        <v>0</v>
      </c>
      <c r="K88" s="21"/>
      <c r="L88" s="20">
        <v>0</v>
      </c>
      <c r="M88" s="21"/>
      <c r="N88" s="20">
        <v>0</v>
      </c>
    </row>
    <row r="89" spans="2:14">
      <c r="B89" s="256" t="s">
        <v>128</v>
      </c>
      <c r="C89" s="256"/>
      <c r="D89" s="256"/>
      <c r="E89" s="20"/>
      <c r="F89" s="20">
        <v>2</v>
      </c>
      <c r="G89" s="20"/>
      <c r="H89" s="20">
        <v>1</v>
      </c>
      <c r="I89" s="22"/>
      <c r="J89" s="20">
        <v>1</v>
      </c>
      <c r="K89" s="21"/>
      <c r="L89" s="20">
        <v>0</v>
      </c>
      <c r="M89" s="21"/>
      <c r="N89" s="20">
        <v>0</v>
      </c>
    </row>
    <row r="90" spans="2:14">
      <c r="B90" s="187"/>
      <c r="C90" s="22"/>
      <c r="D90" s="20"/>
      <c r="E90" s="20"/>
      <c r="F90" s="22"/>
      <c r="G90" s="22"/>
      <c r="H90" s="20"/>
      <c r="I90" s="22"/>
      <c r="J90" s="22"/>
      <c r="K90" s="20"/>
      <c r="L90" s="22"/>
      <c r="M90" s="19"/>
      <c r="N90" s="19"/>
    </row>
    <row r="91" spans="2:14">
      <c r="B91" s="258" t="s">
        <v>133</v>
      </c>
      <c r="C91" s="258"/>
      <c r="D91" s="258"/>
      <c r="E91" s="20"/>
      <c r="F91" s="17">
        <f>SUM(F92:F102)</f>
        <v>15</v>
      </c>
      <c r="G91" s="17">
        <f t="shared" ref="G91:N91" si="6">SUM(G92:G102)</f>
        <v>0</v>
      </c>
      <c r="H91" s="17">
        <f t="shared" si="6"/>
        <v>0</v>
      </c>
      <c r="I91" s="17">
        <f t="shared" si="6"/>
        <v>0</v>
      </c>
      <c r="J91" s="17">
        <f t="shared" si="6"/>
        <v>8</v>
      </c>
      <c r="K91" s="17">
        <f t="shared" si="6"/>
        <v>0</v>
      </c>
      <c r="L91" s="17">
        <f t="shared" si="6"/>
        <v>7</v>
      </c>
      <c r="M91" s="17">
        <f t="shared" si="6"/>
        <v>0</v>
      </c>
      <c r="N91" s="17">
        <f t="shared" si="6"/>
        <v>0</v>
      </c>
    </row>
    <row r="92" spans="2:14">
      <c r="B92" s="256" t="s">
        <v>14</v>
      </c>
      <c r="C92" s="256"/>
      <c r="D92" s="256"/>
      <c r="E92" s="20"/>
      <c r="F92" s="20">
        <v>1</v>
      </c>
      <c r="G92" s="20"/>
      <c r="H92" s="20">
        <v>0</v>
      </c>
      <c r="I92" s="22"/>
      <c r="J92" s="20">
        <v>1</v>
      </c>
      <c r="K92" s="21"/>
      <c r="L92" s="20">
        <v>0</v>
      </c>
      <c r="M92" s="21"/>
      <c r="N92" s="20">
        <v>0</v>
      </c>
    </row>
    <row r="93" spans="2:14">
      <c r="B93" s="256" t="s">
        <v>31</v>
      </c>
      <c r="C93" s="256"/>
      <c r="D93" s="256"/>
      <c r="E93" s="20"/>
      <c r="F93" s="20">
        <v>1</v>
      </c>
      <c r="G93" s="20"/>
      <c r="H93" s="20">
        <v>0</v>
      </c>
      <c r="I93" s="22"/>
      <c r="J93" s="20">
        <v>0</v>
      </c>
      <c r="K93" s="21"/>
      <c r="L93" s="20">
        <v>1</v>
      </c>
      <c r="M93" s="21"/>
      <c r="N93" s="20">
        <v>0</v>
      </c>
    </row>
    <row r="94" spans="2:14">
      <c r="B94" s="256" t="s">
        <v>13</v>
      </c>
      <c r="C94" s="256"/>
      <c r="D94" s="256"/>
      <c r="E94" s="19"/>
      <c r="F94" s="20">
        <v>0</v>
      </c>
      <c r="G94" s="20"/>
      <c r="H94" s="20">
        <v>0</v>
      </c>
      <c r="I94" s="22"/>
      <c r="J94" s="20">
        <v>0</v>
      </c>
      <c r="K94" s="21"/>
      <c r="L94" s="20">
        <v>0</v>
      </c>
      <c r="M94" s="21"/>
      <c r="N94" s="20">
        <v>0</v>
      </c>
    </row>
    <row r="95" spans="2:14">
      <c r="B95" s="256" t="s">
        <v>106</v>
      </c>
      <c r="C95" s="256"/>
      <c r="D95" s="256"/>
      <c r="E95" s="17"/>
      <c r="F95" s="20">
        <v>6</v>
      </c>
      <c r="G95" s="20"/>
      <c r="H95" s="20">
        <v>0</v>
      </c>
      <c r="I95" s="22"/>
      <c r="J95" s="20">
        <v>5</v>
      </c>
      <c r="K95" s="21"/>
      <c r="L95" s="20">
        <v>1</v>
      </c>
      <c r="M95" s="21"/>
      <c r="N95" s="20">
        <v>0</v>
      </c>
    </row>
    <row r="96" spans="2:14">
      <c r="B96" s="256" t="s">
        <v>142</v>
      </c>
      <c r="C96" s="256"/>
      <c r="D96" s="256"/>
      <c r="E96" s="20"/>
      <c r="F96" s="20">
        <v>0</v>
      </c>
      <c r="G96" s="20"/>
      <c r="H96" s="20">
        <v>0</v>
      </c>
      <c r="I96" s="22"/>
      <c r="J96" s="20">
        <v>0</v>
      </c>
      <c r="K96" s="21"/>
      <c r="L96" s="20">
        <v>0</v>
      </c>
      <c r="M96" s="21"/>
      <c r="N96" s="20">
        <v>0</v>
      </c>
    </row>
    <row r="97" spans="2:14">
      <c r="B97" s="256" t="s">
        <v>15</v>
      </c>
      <c r="C97" s="256"/>
      <c r="D97" s="256"/>
      <c r="E97" s="20"/>
      <c r="F97" s="20">
        <v>0</v>
      </c>
      <c r="G97" s="20"/>
      <c r="H97" s="20">
        <v>0</v>
      </c>
      <c r="I97" s="22"/>
      <c r="J97" s="20">
        <v>0</v>
      </c>
      <c r="K97" s="21"/>
      <c r="L97" s="20">
        <v>0</v>
      </c>
      <c r="M97" s="21"/>
      <c r="N97" s="20">
        <v>0</v>
      </c>
    </row>
    <row r="98" spans="2:14">
      <c r="B98" s="256" t="s">
        <v>120</v>
      </c>
      <c r="C98" s="256"/>
      <c r="D98" s="256"/>
      <c r="E98" s="20"/>
      <c r="F98" s="20">
        <v>2</v>
      </c>
      <c r="G98" s="20"/>
      <c r="H98" s="20">
        <v>0</v>
      </c>
      <c r="I98" s="22"/>
      <c r="J98" s="20">
        <v>1</v>
      </c>
      <c r="K98" s="21"/>
      <c r="L98" s="20">
        <v>1</v>
      </c>
      <c r="M98" s="21"/>
      <c r="N98" s="20">
        <v>0</v>
      </c>
    </row>
    <row r="99" spans="2:14">
      <c r="B99" s="256" t="s">
        <v>32</v>
      </c>
      <c r="C99" s="256"/>
      <c r="D99" s="256"/>
      <c r="E99" s="20"/>
      <c r="F99" s="20">
        <v>1</v>
      </c>
      <c r="G99" s="20"/>
      <c r="H99" s="20">
        <v>0</v>
      </c>
      <c r="I99" s="22"/>
      <c r="J99" s="20">
        <v>0</v>
      </c>
      <c r="K99" s="21"/>
      <c r="L99" s="20">
        <v>1</v>
      </c>
      <c r="M99" s="21"/>
      <c r="N99" s="20">
        <v>0</v>
      </c>
    </row>
    <row r="100" spans="2:14">
      <c r="B100" s="256" t="s">
        <v>39</v>
      </c>
      <c r="C100" s="256"/>
      <c r="D100" s="256"/>
      <c r="E100" s="20"/>
      <c r="F100" s="20">
        <v>0</v>
      </c>
      <c r="G100" s="20"/>
      <c r="H100" s="20">
        <v>0</v>
      </c>
      <c r="I100" s="22"/>
      <c r="J100" s="20">
        <v>0</v>
      </c>
      <c r="K100" s="21"/>
      <c r="L100" s="20">
        <v>0</v>
      </c>
      <c r="M100" s="21"/>
      <c r="N100" s="20">
        <v>0</v>
      </c>
    </row>
    <row r="101" spans="2:14">
      <c r="B101" s="256" t="s">
        <v>117</v>
      </c>
      <c r="C101" s="256"/>
      <c r="D101" s="256"/>
      <c r="E101" s="20"/>
      <c r="F101" s="20">
        <v>3</v>
      </c>
      <c r="G101" s="20"/>
      <c r="H101" s="20">
        <v>0</v>
      </c>
      <c r="I101" s="22"/>
      <c r="J101" s="20">
        <v>1</v>
      </c>
      <c r="K101" s="21"/>
      <c r="L101" s="20">
        <v>2</v>
      </c>
      <c r="M101" s="21"/>
      <c r="N101" s="20">
        <v>0</v>
      </c>
    </row>
    <row r="102" spans="2:14">
      <c r="B102" s="256" t="s">
        <v>64</v>
      </c>
      <c r="C102" s="256"/>
      <c r="D102" s="256"/>
      <c r="E102" s="20"/>
      <c r="F102" s="20">
        <v>1</v>
      </c>
      <c r="G102" s="20"/>
      <c r="H102" s="20">
        <v>0</v>
      </c>
      <c r="I102" s="22"/>
      <c r="J102" s="20">
        <v>0</v>
      </c>
      <c r="K102" s="21"/>
      <c r="L102" s="20">
        <v>1</v>
      </c>
      <c r="M102" s="21"/>
      <c r="N102" s="20">
        <v>0</v>
      </c>
    </row>
    <row r="103" spans="2:14">
      <c r="B103" s="187"/>
      <c r="C103" s="22"/>
      <c r="D103" s="20"/>
      <c r="E103" s="20"/>
      <c r="F103" s="22"/>
      <c r="G103" s="22"/>
      <c r="H103" s="20"/>
      <c r="I103" s="22"/>
      <c r="J103" s="22"/>
      <c r="K103" s="20"/>
      <c r="L103" s="22"/>
      <c r="M103" s="19"/>
      <c r="N103" s="19"/>
    </row>
    <row r="104" spans="2:14">
      <c r="B104" s="258" t="s">
        <v>134</v>
      </c>
      <c r="C104" s="258"/>
      <c r="D104" s="258"/>
      <c r="E104" s="20"/>
      <c r="F104" s="17">
        <f>SUM(F105:F137)</f>
        <v>31</v>
      </c>
      <c r="G104" s="17">
        <f t="shared" ref="G104:N104" si="7">SUM(G105:G137)</f>
        <v>0</v>
      </c>
      <c r="H104" s="17">
        <f t="shared" si="7"/>
        <v>6</v>
      </c>
      <c r="I104" s="17">
        <f t="shared" si="7"/>
        <v>0</v>
      </c>
      <c r="J104" s="17">
        <f t="shared" si="7"/>
        <v>19</v>
      </c>
      <c r="K104" s="17">
        <f t="shared" si="7"/>
        <v>0</v>
      </c>
      <c r="L104" s="17">
        <f t="shared" si="7"/>
        <v>5</v>
      </c>
      <c r="M104" s="17">
        <f t="shared" si="7"/>
        <v>0</v>
      </c>
      <c r="N104" s="17">
        <f t="shared" si="7"/>
        <v>1</v>
      </c>
    </row>
    <row r="105" spans="2:14">
      <c r="B105" s="256" t="s">
        <v>92</v>
      </c>
      <c r="C105" s="256"/>
      <c r="D105" s="256"/>
      <c r="E105" s="20"/>
      <c r="F105" s="20">
        <v>4</v>
      </c>
      <c r="G105" s="20"/>
      <c r="H105" s="20">
        <v>4</v>
      </c>
      <c r="I105" s="22"/>
      <c r="J105" s="20">
        <v>0</v>
      </c>
      <c r="K105" s="21"/>
      <c r="L105" s="20">
        <v>0</v>
      </c>
      <c r="M105" s="21"/>
      <c r="N105" s="20">
        <v>0</v>
      </c>
    </row>
    <row r="106" spans="2:14">
      <c r="B106" s="256" t="s">
        <v>93</v>
      </c>
      <c r="C106" s="256"/>
      <c r="D106" s="256"/>
      <c r="E106" s="20"/>
      <c r="F106" s="20">
        <v>0</v>
      </c>
      <c r="G106" s="20"/>
      <c r="H106" s="20">
        <v>0</v>
      </c>
      <c r="I106" s="22"/>
      <c r="J106" s="20">
        <v>0</v>
      </c>
      <c r="K106" s="21"/>
      <c r="L106" s="20">
        <v>0</v>
      </c>
      <c r="M106" s="21"/>
      <c r="N106" s="20">
        <v>0</v>
      </c>
    </row>
    <row r="107" spans="2:14">
      <c r="B107" s="256" t="s">
        <v>185</v>
      </c>
      <c r="C107" s="256"/>
      <c r="D107" s="256"/>
      <c r="E107" s="20"/>
      <c r="F107" s="20">
        <v>2</v>
      </c>
      <c r="G107" s="20"/>
      <c r="H107" s="20">
        <v>0</v>
      </c>
      <c r="I107" s="22"/>
      <c r="J107" s="20">
        <v>1</v>
      </c>
      <c r="K107" s="21"/>
      <c r="L107" s="20">
        <v>1</v>
      </c>
      <c r="M107" s="21"/>
      <c r="N107" s="20">
        <v>0</v>
      </c>
    </row>
    <row r="108" spans="2:14">
      <c r="B108" s="256" t="s">
        <v>99</v>
      </c>
      <c r="C108" s="256"/>
      <c r="D108" s="256"/>
      <c r="E108" s="20"/>
      <c r="F108" s="20">
        <v>0</v>
      </c>
      <c r="G108" s="20"/>
      <c r="H108" s="20">
        <v>0</v>
      </c>
      <c r="I108" s="22"/>
      <c r="J108" s="20">
        <v>0</v>
      </c>
      <c r="K108" s="21"/>
      <c r="L108" s="20">
        <v>0</v>
      </c>
      <c r="M108" s="21"/>
      <c r="N108" s="20">
        <v>0</v>
      </c>
    </row>
    <row r="109" spans="2:14">
      <c r="B109" s="256" t="s">
        <v>160</v>
      </c>
      <c r="C109" s="256"/>
      <c r="D109" s="256"/>
      <c r="E109" s="20"/>
      <c r="F109" s="20">
        <v>0</v>
      </c>
      <c r="G109" s="20"/>
      <c r="H109" s="20">
        <v>0</v>
      </c>
      <c r="I109" s="22"/>
      <c r="J109" s="20">
        <v>0</v>
      </c>
      <c r="K109" s="21"/>
      <c r="L109" s="20">
        <v>0</v>
      </c>
      <c r="M109" s="21"/>
      <c r="N109" s="20">
        <v>0</v>
      </c>
    </row>
    <row r="110" spans="2:14">
      <c r="B110" s="256" t="s">
        <v>112</v>
      </c>
      <c r="C110" s="256"/>
      <c r="D110" s="256"/>
      <c r="E110" s="20"/>
      <c r="F110" s="20">
        <v>4</v>
      </c>
      <c r="G110" s="20"/>
      <c r="H110" s="20">
        <v>0</v>
      </c>
      <c r="I110" s="22"/>
      <c r="J110" s="20">
        <v>4</v>
      </c>
      <c r="K110" s="21"/>
      <c r="L110" s="20">
        <v>0</v>
      </c>
      <c r="M110" s="21"/>
      <c r="N110" s="20">
        <v>0</v>
      </c>
    </row>
    <row r="111" spans="2:14">
      <c r="B111" s="256" t="s">
        <v>72</v>
      </c>
      <c r="C111" s="256"/>
      <c r="D111" s="256"/>
      <c r="E111" s="20"/>
      <c r="F111" s="20">
        <v>1</v>
      </c>
      <c r="G111" s="20"/>
      <c r="H111" s="20">
        <v>0</v>
      </c>
      <c r="I111" s="22"/>
      <c r="J111" s="20">
        <v>1</v>
      </c>
      <c r="K111" s="21"/>
      <c r="L111" s="20">
        <v>0</v>
      </c>
      <c r="M111" s="21"/>
      <c r="N111" s="20">
        <v>0</v>
      </c>
    </row>
    <row r="112" spans="2:14">
      <c r="B112" s="256" t="s">
        <v>197</v>
      </c>
      <c r="C112" s="256"/>
      <c r="D112" s="256"/>
      <c r="E112" s="20"/>
      <c r="F112" s="20">
        <v>2</v>
      </c>
      <c r="G112" s="20"/>
      <c r="H112" s="20">
        <v>0</v>
      </c>
      <c r="I112" s="22"/>
      <c r="J112" s="20">
        <v>1</v>
      </c>
      <c r="K112" s="21"/>
      <c r="L112" s="20">
        <v>1</v>
      </c>
      <c r="M112" s="21"/>
      <c r="N112" s="20">
        <v>0</v>
      </c>
    </row>
    <row r="113" spans="2:14">
      <c r="B113" s="256" t="s">
        <v>55</v>
      </c>
      <c r="C113" s="256"/>
      <c r="D113" s="256"/>
      <c r="E113" s="20"/>
      <c r="F113" s="20">
        <v>1</v>
      </c>
      <c r="G113" s="20"/>
      <c r="H113" s="20">
        <v>0</v>
      </c>
      <c r="I113" s="22"/>
      <c r="J113" s="20">
        <v>0</v>
      </c>
      <c r="K113" s="21"/>
      <c r="L113" s="20">
        <v>1</v>
      </c>
      <c r="M113" s="21"/>
      <c r="N113" s="20">
        <v>0</v>
      </c>
    </row>
    <row r="114" spans="2:14">
      <c r="B114" s="256" t="s">
        <v>141</v>
      </c>
      <c r="C114" s="256"/>
      <c r="D114" s="256"/>
      <c r="E114" s="20"/>
      <c r="F114" s="20">
        <v>1</v>
      </c>
      <c r="G114" s="20"/>
      <c r="H114" s="20">
        <v>1</v>
      </c>
      <c r="I114" s="22"/>
      <c r="J114" s="20">
        <v>0</v>
      </c>
      <c r="K114" s="21"/>
      <c r="L114" s="20">
        <v>0</v>
      </c>
      <c r="M114" s="21"/>
      <c r="N114" s="20">
        <v>0</v>
      </c>
    </row>
    <row r="115" spans="2:14">
      <c r="B115" s="256" t="s">
        <v>159</v>
      </c>
      <c r="C115" s="256"/>
      <c r="D115" s="256"/>
      <c r="E115" s="20"/>
      <c r="F115" s="20">
        <v>0</v>
      </c>
      <c r="G115" s="20"/>
      <c r="H115" s="20">
        <v>0</v>
      </c>
      <c r="I115" s="22"/>
      <c r="J115" s="20">
        <v>0</v>
      </c>
      <c r="K115" s="21"/>
      <c r="L115" s="20">
        <v>0</v>
      </c>
      <c r="M115" s="21"/>
      <c r="N115" s="20">
        <v>0</v>
      </c>
    </row>
    <row r="116" spans="2:14">
      <c r="B116" s="256" t="s">
        <v>50</v>
      </c>
      <c r="C116" s="256"/>
      <c r="D116" s="256"/>
      <c r="E116" s="20"/>
      <c r="F116" s="20">
        <v>0</v>
      </c>
      <c r="G116" s="20"/>
      <c r="H116" s="20">
        <v>0</v>
      </c>
      <c r="I116" s="22"/>
      <c r="J116" s="20">
        <v>0</v>
      </c>
      <c r="K116" s="21"/>
      <c r="L116" s="20">
        <v>0</v>
      </c>
      <c r="M116" s="21"/>
      <c r="N116" s="20">
        <v>0</v>
      </c>
    </row>
    <row r="117" spans="2:14">
      <c r="B117" s="256" t="s">
        <v>51</v>
      </c>
      <c r="C117" s="256"/>
      <c r="D117" s="256"/>
      <c r="E117" s="20"/>
      <c r="F117" s="20">
        <v>1</v>
      </c>
      <c r="G117" s="20"/>
      <c r="H117" s="20">
        <v>0</v>
      </c>
      <c r="I117" s="22"/>
      <c r="J117" s="20">
        <v>1</v>
      </c>
      <c r="K117" s="21"/>
      <c r="L117" s="20">
        <v>0</v>
      </c>
      <c r="M117" s="21"/>
      <c r="N117" s="20">
        <v>0</v>
      </c>
    </row>
    <row r="118" spans="2:14">
      <c r="B118" s="256" t="s">
        <v>161</v>
      </c>
      <c r="C118" s="256"/>
      <c r="D118" s="256"/>
      <c r="E118" s="20"/>
      <c r="F118" s="20">
        <v>2</v>
      </c>
      <c r="G118" s="20"/>
      <c r="H118" s="20">
        <v>0</v>
      </c>
      <c r="I118" s="22"/>
      <c r="J118" s="20">
        <v>2</v>
      </c>
      <c r="K118" s="21"/>
      <c r="L118" s="20">
        <v>0</v>
      </c>
      <c r="M118" s="21"/>
      <c r="N118" s="20">
        <v>0</v>
      </c>
    </row>
    <row r="119" spans="2:14">
      <c r="B119" s="256" t="s">
        <v>59</v>
      </c>
      <c r="C119" s="256"/>
      <c r="D119" s="256"/>
      <c r="E119" s="20"/>
      <c r="F119" s="20">
        <v>0</v>
      </c>
      <c r="G119" s="20"/>
      <c r="H119" s="20">
        <v>0</v>
      </c>
      <c r="I119" s="22"/>
      <c r="J119" s="20">
        <v>0</v>
      </c>
      <c r="K119" s="21"/>
      <c r="L119" s="20">
        <v>0</v>
      </c>
      <c r="M119" s="21"/>
      <c r="N119" s="20">
        <v>0</v>
      </c>
    </row>
    <row r="120" spans="2:14">
      <c r="B120" s="256" t="s">
        <v>186</v>
      </c>
      <c r="C120" s="256"/>
      <c r="D120" s="256"/>
      <c r="E120" s="20"/>
      <c r="F120" s="20">
        <v>1</v>
      </c>
      <c r="G120" s="20"/>
      <c r="H120" s="20">
        <v>0</v>
      </c>
      <c r="I120" s="22"/>
      <c r="J120" s="20">
        <v>1</v>
      </c>
      <c r="K120" s="21"/>
      <c r="L120" s="20">
        <v>0</v>
      </c>
      <c r="M120" s="21"/>
      <c r="N120" s="20">
        <v>0</v>
      </c>
    </row>
    <row r="121" spans="2:14">
      <c r="B121" s="256" t="s">
        <v>187</v>
      </c>
      <c r="C121" s="256"/>
      <c r="D121" s="256"/>
      <c r="E121" s="20"/>
      <c r="F121" s="20">
        <v>0</v>
      </c>
      <c r="G121" s="20"/>
      <c r="H121" s="20">
        <v>0</v>
      </c>
      <c r="I121" s="22"/>
      <c r="J121" s="20">
        <v>0</v>
      </c>
      <c r="K121" s="21"/>
      <c r="L121" s="20">
        <v>0</v>
      </c>
      <c r="M121" s="21"/>
      <c r="N121" s="20">
        <v>0</v>
      </c>
    </row>
    <row r="122" spans="2:14">
      <c r="B122" s="256" t="s">
        <v>33</v>
      </c>
      <c r="C122" s="256"/>
      <c r="D122" s="256"/>
      <c r="E122" s="20"/>
      <c r="F122" s="20">
        <v>1</v>
      </c>
      <c r="G122" s="20"/>
      <c r="H122" s="20">
        <v>0</v>
      </c>
      <c r="I122" s="22"/>
      <c r="J122" s="20">
        <v>1</v>
      </c>
      <c r="K122" s="21"/>
      <c r="L122" s="20">
        <v>0</v>
      </c>
      <c r="M122" s="21"/>
      <c r="N122" s="20">
        <v>0</v>
      </c>
    </row>
    <row r="123" spans="2:14">
      <c r="B123" s="256" t="s">
        <v>123</v>
      </c>
      <c r="C123" s="256"/>
      <c r="D123" s="256"/>
      <c r="E123" s="20"/>
      <c r="F123" s="20">
        <v>1</v>
      </c>
      <c r="G123" s="20"/>
      <c r="H123" s="20">
        <v>0</v>
      </c>
      <c r="I123" s="22"/>
      <c r="J123" s="20">
        <v>1</v>
      </c>
      <c r="K123" s="21"/>
      <c r="L123" s="20">
        <v>0</v>
      </c>
      <c r="M123" s="21"/>
      <c r="N123" s="20">
        <v>0</v>
      </c>
    </row>
    <row r="124" spans="2:14">
      <c r="B124" s="256" t="s">
        <v>145</v>
      </c>
      <c r="C124" s="256"/>
      <c r="D124" s="256"/>
      <c r="E124" s="20"/>
      <c r="F124" s="20">
        <v>0</v>
      </c>
      <c r="G124" s="20"/>
      <c r="H124" s="20">
        <v>0</v>
      </c>
      <c r="I124" s="22"/>
      <c r="J124" s="20">
        <v>0</v>
      </c>
      <c r="K124" s="21"/>
      <c r="L124" s="20">
        <v>0</v>
      </c>
      <c r="M124" s="21"/>
      <c r="N124" s="20">
        <v>0</v>
      </c>
    </row>
    <row r="125" spans="2:14">
      <c r="B125" s="256" t="s">
        <v>34</v>
      </c>
      <c r="C125" s="256"/>
      <c r="D125" s="256"/>
      <c r="E125" s="20"/>
      <c r="F125" s="20">
        <v>0</v>
      </c>
      <c r="G125" s="20"/>
      <c r="H125" s="20">
        <v>0</v>
      </c>
      <c r="I125" s="22"/>
      <c r="J125" s="20">
        <v>0</v>
      </c>
      <c r="K125" s="21"/>
      <c r="L125" s="20">
        <v>0</v>
      </c>
      <c r="M125" s="21"/>
      <c r="N125" s="20">
        <v>0</v>
      </c>
    </row>
    <row r="126" spans="2:14">
      <c r="B126" s="256" t="s">
        <v>146</v>
      </c>
      <c r="C126" s="256"/>
      <c r="D126" s="256"/>
      <c r="E126" s="20"/>
      <c r="F126" s="20">
        <v>0</v>
      </c>
      <c r="G126" s="20"/>
      <c r="H126" s="20">
        <v>0</v>
      </c>
      <c r="I126" s="22"/>
      <c r="J126" s="20">
        <v>0</v>
      </c>
      <c r="K126" s="21"/>
      <c r="L126" s="20">
        <v>0</v>
      </c>
      <c r="M126" s="21"/>
      <c r="N126" s="20">
        <v>0</v>
      </c>
    </row>
    <row r="127" spans="2:14">
      <c r="B127" s="256" t="s">
        <v>147</v>
      </c>
      <c r="C127" s="256"/>
      <c r="D127" s="256"/>
      <c r="E127" s="20"/>
      <c r="F127" s="20">
        <v>2</v>
      </c>
      <c r="G127" s="20"/>
      <c r="H127" s="20">
        <v>0</v>
      </c>
      <c r="I127" s="22"/>
      <c r="J127" s="20">
        <v>1</v>
      </c>
      <c r="K127" s="21"/>
      <c r="L127" s="20">
        <v>1</v>
      </c>
      <c r="M127" s="21"/>
      <c r="N127" s="20">
        <v>0</v>
      </c>
    </row>
    <row r="128" spans="2:14">
      <c r="B128" s="256" t="s">
        <v>181</v>
      </c>
      <c r="C128" s="256"/>
      <c r="D128" s="256"/>
      <c r="E128" s="20"/>
      <c r="F128" s="20">
        <v>0</v>
      </c>
      <c r="G128" s="20"/>
      <c r="H128" s="20">
        <v>0</v>
      </c>
      <c r="I128" s="22"/>
      <c r="J128" s="20">
        <v>0</v>
      </c>
      <c r="K128" s="21"/>
      <c r="L128" s="20">
        <v>0</v>
      </c>
      <c r="M128" s="21"/>
      <c r="N128" s="20">
        <v>0</v>
      </c>
    </row>
    <row r="129" spans="2:14">
      <c r="B129" s="256" t="s">
        <v>35</v>
      </c>
      <c r="C129" s="256"/>
      <c r="D129" s="256"/>
      <c r="E129" s="20"/>
      <c r="F129" s="20">
        <v>4</v>
      </c>
      <c r="G129" s="20"/>
      <c r="H129" s="20">
        <v>1</v>
      </c>
      <c r="I129" s="22"/>
      <c r="J129" s="20">
        <v>2</v>
      </c>
      <c r="K129" s="21"/>
      <c r="L129" s="20">
        <v>0</v>
      </c>
      <c r="M129" s="21"/>
      <c r="N129" s="20">
        <v>1</v>
      </c>
    </row>
    <row r="130" spans="2:14">
      <c r="B130" s="256" t="s">
        <v>65</v>
      </c>
      <c r="C130" s="256"/>
      <c r="D130" s="256"/>
      <c r="E130" s="19"/>
      <c r="F130" s="20">
        <v>0</v>
      </c>
      <c r="G130" s="20"/>
      <c r="H130" s="20">
        <v>0</v>
      </c>
      <c r="I130" s="22"/>
      <c r="J130" s="20">
        <v>0</v>
      </c>
      <c r="K130" s="21"/>
      <c r="L130" s="20">
        <v>0</v>
      </c>
      <c r="M130" s="21"/>
      <c r="N130" s="20">
        <v>0</v>
      </c>
    </row>
    <row r="131" spans="2:14">
      <c r="B131" s="256" t="s">
        <v>66</v>
      </c>
      <c r="C131" s="256"/>
      <c r="D131" s="256"/>
      <c r="E131" s="17"/>
      <c r="F131" s="20">
        <v>0</v>
      </c>
      <c r="G131" s="20"/>
      <c r="H131" s="20">
        <v>0</v>
      </c>
      <c r="I131" s="22"/>
      <c r="J131" s="20">
        <v>0</v>
      </c>
      <c r="K131" s="21"/>
      <c r="L131" s="20">
        <v>0</v>
      </c>
      <c r="M131" s="21"/>
      <c r="N131" s="20">
        <v>0</v>
      </c>
    </row>
    <row r="132" spans="2:14">
      <c r="B132" s="256" t="s">
        <v>90</v>
      </c>
      <c r="C132" s="256"/>
      <c r="D132" s="256"/>
      <c r="E132" s="20"/>
      <c r="F132" s="20">
        <v>3</v>
      </c>
      <c r="G132" s="20"/>
      <c r="H132" s="20">
        <v>0</v>
      </c>
      <c r="I132" s="22"/>
      <c r="J132" s="20">
        <v>2</v>
      </c>
      <c r="K132" s="21"/>
      <c r="L132" s="20">
        <v>1</v>
      </c>
      <c r="M132" s="21"/>
      <c r="N132" s="20">
        <v>0</v>
      </c>
    </row>
    <row r="133" spans="2:14">
      <c r="B133" s="256" t="s">
        <v>36</v>
      </c>
      <c r="C133" s="256"/>
      <c r="D133" s="256"/>
      <c r="E133" s="20"/>
      <c r="F133" s="20">
        <v>1</v>
      </c>
      <c r="G133" s="20"/>
      <c r="H133" s="20">
        <v>0</v>
      </c>
      <c r="I133" s="22"/>
      <c r="J133" s="20">
        <v>1</v>
      </c>
      <c r="K133" s="21"/>
      <c r="L133" s="20">
        <v>0</v>
      </c>
      <c r="M133" s="21"/>
      <c r="N133" s="20">
        <v>0</v>
      </c>
    </row>
    <row r="134" spans="2:14">
      <c r="B134" s="256" t="s">
        <v>91</v>
      </c>
      <c r="C134" s="256"/>
      <c r="D134" s="256"/>
      <c r="E134" s="20"/>
      <c r="F134" s="20">
        <v>0</v>
      </c>
      <c r="G134" s="20"/>
      <c r="H134" s="20">
        <v>0</v>
      </c>
      <c r="I134" s="22"/>
      <c r="J134" s="20">
        <v>0</v>
      </c>
      <c r="K134" s="21"/>
      <c r="L134" s="20">
        <v>0</v>
      </c>
      <c r="M134" s="21"/>
      <c r="N134" s="20">
        <v>0</v>
      </c>
    </row>
    <row r="135" spans="2:14">
      <c r="B135" s="256" t="s">
        <v>37</v>
      </c>
      <c r="C135" s="256"/>
      <c r="D135" s="256"/>
      <c r="E135" s="20"/>
      <c r="F135" s="20">
        <v>0</v>
      </c>
      <c r="G135" s="20"/>
      <c r="H135" s="20">
        <v>0</v>
      </c>
      <c r="I135" s="22"/>
      <c r="J135" s="20">
        <v>0</v>
      </c>
      <c r="K135" s="21"/>
      <c r="L135" s="20">
        <v>0</v>
      </c>
      <c r="M135" s="21"/>
      <c r="N135" s="20">
        <v>0</v>
      </c>
    </row>
    <row r="136" spans="2:14">
      <c r="B136" s="256" t="s">
        <v>67</v>
      </c>
      <c r="C136" s="256"/>
      <c r="D136" s="256"/>
      <c r="E136" s="20"/>
      <c r="F136" s="20">
        <v>0</v>
      </c>
      <c r="G136" s="20"/>
      <c r="H136" s="20">
        <v>0</v>
      </c>
      <c r="I136" s="22"/>
      <c r="J136" s="20">
        <v>0</v>
      </c>
      <c r="K136" s="21"/>
      <c r="L136" s="20">
        <v>0</v>
      </c>
      <c r="M136" s="21"/>
      <c r="N136" s="20">
        <v>0</v>
      </c>
    </row>
    <row r="137" spans="2:14">
      <c r="B137" s="256" t="s">
        <v>68</v>
      </c>
      <c r="C137" s="256"/>
      <c r="D137" s="256"/>
      <c r="E137" s="20"/>
      <c r="F137" s="20">
        <v>0</v>
      </c>
      <c r="G137" s="20"/>
      <c r="H137" s="20">
        <v>0</v>
      </c>
      <c r="I137" s="22"/>
      <c r="J137" s="20">
        <v>0</v>
      </c>
      <c r="K137" s="21"/>
      <c r="L137" s="20">
        <v>0</v>
      </c>
      <c r="M137" s="21"/>
      <c r="N137" s="20">
        <v>0</v>
      </c>
    </row>
    <row r="138" spans="2:14">
      <c r="B138" s="187"/>
      <c r="C138" s="22"/>
      <c r="D138" s="20"/>
      <c r="E138" s="20"/>
      <c r="F138" s="22"/>
      <c r="G138" s="22"/>
      <c r="H138" s="20"/>
      <c r="I138" s="22"/>
      <c r="J138" s="22"/>
      <c r="K138" s="20"/>
      <c r="L138" s="22"/>
      <c r="M138" s="19"/>
      <c r="N138" s="19"/>
    </row>
    <row r="139" spans="2:14">
      <c r="B139" s="258" t="s">
        <v>135</v>
      </c>
      <c r="C139" s="258"/>
      <c r="D139" s="258"/>
      <c r="E139" s="20"/>
      <c r="F139" s="17">
        <f>SUM(F140:F158)</f>
        <v>32</v>
      </c>
      <c r="G139" s="17">
        <f t="shared" ref="G139:N139" si="8">SUM(G140:G158)</f>
        <v>0</v>
      </c>
      <c r="H139" s="17">
        <f t="shared" si="8"/>
        <v>4</v>
      </c>
      <c r="I139" s="17">
        <f t="shared" si="8"/>
        <v>0</v>
      </c>
      <c r="J139" s="17">
        <f t="shared" si="8"/>
        <v>22</v>
      </c>
      <c r="K139" s="17">
        <f t="shared" si="8"/>
        <v>0</v>
      </c>
      <c r="L139" s="17">
        <f t="shared" si="8"/>
        <v>4</v>
      </c>
      <c r="M139" s="17">
        <f t="shared" si="8"/>
        <v>0</v>
      </c>
      <c r="N139" s="17">
        <f t="shared" si="8"/>
        <v>2</v>
      </c>
    </row>
    <row r="140" spans="2:14">
      <c r="B140" s="256" t="s">
        <v>151</v>
      </c>
      <c r="C140" s="256"/>
      <c r="D140" s="256"/>
      <c r="E140" s="20"/>
      <c r="F140" s="20">
        <v>0</v>
      </c>
      <c r="G140" s="20"/>
      <c r="H140" s="20">
        <v>0</v>
      </c>
      <c r="I140" s="22"/>
      <c r="J140" s="20">
        <v>0</v>
      </c>
      <c r="K140" s="21"/>
      <c r="L140" s="20">
        <v>0</v>
      </c>
      <c r="M140" s="21"/>
      <c r="N140" s="20">
        <v>0</v>
      </c>
    </row>
    <row r="141" spans="2:14">
      <c r="B141" s="256" t="s">
        <v>163</v>
      </c>
      <c r="C141" s="256"/>
      <c r="D141" s="256"/>
      <c r="E141" s="20"/>
      <c r="F141" s="20">
        <v>5</v>
      </c>
      <c r="G141" s="20"/>
      <c r="H141" s="20">
        <v>1</v>
      </c>
      <c r="I141" s="22"/>
      <c r="J141" s="20">
        <v>4</v>
      </c>
      <c r="K141" s="21"/>
      <c r="L141" s="20">
        <v>0</v>
      </c>
      <c r="M141" s="21"/>
      <c r="N141" s="20">
        <v>0</v>
      </c>
    </row>
    <row r="142" spans="2:14">
      <c r="B142" s="256" t="s">
        <v>16</v>
      </c>
      <c r="C142" s="256"/>
      <c r="D142" s="256"/>
      <c r="E142" s="20"/>
      <c r="F142" s="20">
        <v>2</v>
      </c>
      <c r="G142" s="20"/>
      <c r="H142" s="20">
        <v>0</v>
      </c>
      <c r="I142" s="22"/>
      <c r="J142" s="20">
        <v>0</v>
      </c>
      <c r="K142" s="21"/>
      <c r="L142" s="20">
        <v>2</v>
      </c>
      <c r="M142" s="21"/>
      <c r="N142" s="20">
        <v>0</v>
      </c>
    </row>
    <row r="143" spans="2:14">
      <c r="B143" s="256" t="s">
        <v>114</v>
      </c>
      <c r="C143" s="256"/>
      <c r="D143" s="256"/>
      <c r="E143" s="20"/>
      <c r="F143" s="20">
        <v>2</v>
      </c>
      <c r="G143" s="20"/>
      <c r="H143" s="20">
        <v>0</v>
      </c>
      <c r="I143" s="22"/>
      <c r="J143" s="20">
        <v>2</v>
      </c>
      <c r="K143" s="21"/>
      <c r="L143" s="20">
        <v>0</v>
      </c>
      <c r="M143" s="21"/>
      <c r="N143" s="20">
        <v>0</v>
      </c>
    </row>
    <row r="144" spans="2:14">
      <c r="B144" s="256" t="s">
        <v>24</v>
      </c>
      <c r="C144" s="256"/>
      <c r="D144" s="256"/>
      <c r="E144" s="20"/>
      <c r="F144" s="20">
        <v>0</v>
      </c>
      <c r="G144" s="20"/>
      <c r="H144" s="20">
        <v>0</v>
      </c>
      <c r="I144" s="22"/>
      <c r="J144" s="20">
        <v>0</v>
      </c>
      <c r="K144" s="21"/>
      <c r="L144" s="20">
        <v>0</v>
      </c>
      <c r="M144" s="21"/>
      <c r="N144" s="20">
        <v>0</v>
      </c>
    </row>
    <row r="145" spans="2:14">
      <c r="B145" s="256" t="s">
        <v>69</v>
      </c>
      <c r="C145" s="256"/>
      <c r="D145" s="256"/>
      <c r="E145" s="20"/>
      <c r="F145" s="20">
        <v>3</v>
      </c>
      <c r="G145" s="20"/>
      <c r="H145" s="20">
        <v>1</v>
      </c>
      <c r="I145" s="22"/>
      <c r="J145" s="20">
        <v>2</v>
      </c>
      <c r="K145" s="21"/>
      <c r="L145" s="20">
        <v>0</v>
      </c>
      <c r="M145" s="21"/>
      <c r="N145" s="20">
        <v>0</v>
      </c>
    </row>
    <row r="146" spans="2:14">
      <c r="B146" s="256" t="s">
        <v>116</v>
      </c>
      <c r="C146" s="256"/>
      <c r="D146" s="256"/>
      <c r="E146" s="20"/>
      <c r="F146" s="20">
        <v>8</v>
      </c>
      <c r="G146" s="20"/>
      <c r="H146" s="20">
        <v>1</v>
      </c>
      <c r="I146" s="22"/>
      <c r="J146" s="20">
        <v>6</v>
      </c>
      <c r="K146" s="21"/>
      <c r="L146" s="20">
        <v>1</v>
      </c>
      <c r="M146" s="21"/>
      <c r="N146" s="20">
        <v>0</v>
      </c>
    </row>
    <row r="147" spans="2:14">
      <c r="B147" s="256" t="s">
        <v>101</v>
      </c>
      <c r="C147" s="256"/>
      <c r="D147" s="256"/>
      <c r="E147" s="20"/>
      <c r="F147" s="20">
        <v>0</v>
      </c>
      <c r="G147" s="20"/>
      <c r="H147" s="20">
        <v>0</v>
      </c>
      <c r="I147" s="22"/>
      <c r="J147" s="20">
        <v>0</v>
      </c>
      <c r="K147" s="21"/>
      <c r="L147" s="20">
        <v>0</v>
      </c>
      <c r="M147" s="21"/>
      <c r="N147" s="20">
        <v>0</v>
      </c>
    </row>
    <row r="148" spans="2:14">
      <c r="B148" s="256" t="s">
        <v>17</v>
      </c>
      <c r="C148" s="256"/>
      <c r="D148" s="256"/>
      <c r="E148" s="20"/>
      <c r="F148" s="20">
        <v>4</v>
      </c>
      <c r="G148" s="20"/>
      <c r="H148" s="20">
        <v>1</v>
      </c>
      <c r="I148" s="22"/>
      <c r="J148" s="20">
        <v>1</v>
      </c>
      <c r="K148" s="21"/>
      <c r="L148" s="20">
        <v>0</v>
      </c>
      <c r="M148" s="21"/>
      <c r="N148" s="20">
        <v>2</v>
      </c>
    </row>
    <row r="149" spans="2:14">
      <c r="B149" s="256" t="s">
        <v>202</v>
      </c>
      <c r="C149" s="256"/>
      <c r="D149" s="256"/>
      <c r="E149" s="20"/>
      <c r="F149" s="20">
        <v>5</v>
      </c>
      <c r="G149" s="20"/>
      <c r="H149" s="20">
        <v>0</v>
      </c>
      <c r="I149" s="22"/>
      <c r="J149" s="20">
        <v>4</v>
      </c>
      <c r="K149" s="21"/>
      <c r="L149" s="20">
        <v>1</v>
      </c>
      <c r="M149" s="21"/>
      <c r="N149" s="20">
        <v>0</v>
      </c>
    </row>
    <row r="150" spans="2:14">
      <c r="B150" s="256" t="s">
        <v>198</v>
      </c>
      <c r="C150" s="256"/>
      <c r="D150" s="256"/>
      <c r="E150" s="19"/>
      <c r="F150" s="20">
        <v>2</v>
      </c>
      <c r="G150" s="20"/>
      <c r="H150" s="20">
        <v>0</v>
      </c>
      <c r="I150" s="22"/>
      <c r="J150" s="20">
        <v>2</v>
      </c>
      <c r="K150" s="21"/>
      <c r="L150" s="20">
        <v>0</v>
      </c>
      <c r="M150" s="21"/>
      <c r="N150" s="20">
        <v>0</v>
      </c>
    </row>
    <row r="151" spans="2:14">
      <c r="B151" s="256" t="s">
        <v>162</v>
      </c>
      <c r="C151" s="256"/>
      <c r="D151" s="256"/>
      <c r="E151" s="17"/>
      <c r="F151" s="20">
        <v>1</v>
      </c>
      <c r="G151" s="20"/>
      <c r="H151" s="20">
        <v>0</v>
      </c>
      <c r="I151" s="22"/>
      <c r="J151" s="20">
        <v>1</v>
      </c>
      <c r="K151" s="21"/>
      <c r="L151" s="20">
        <v>0</v>
      </c>
      <c r="M151" s="21"/>
      <c r="N151" s="20">
        <v>0</v>
      </c>
    </row>
    <row r="152" spans="2:14">
      <c r="B152" s="256" t="s">
        <v>150</v>
      </c>
      <c r="C152" s="256"/>
      <c r="D152" s="256"/>
      <c r="E152" s="20"/>
      <c r="F152" s="20">
        <v>0</v>
      </c>
      <c r="G152" s="20"/>
      <c r="H152" s="20">
        <v>0</v>
      </c>
      <c r="I152" s="22"/>
      <c r="J152" s="20">
        <v>0</v>
      </c>
      <c r="K152" s="21"/>
      <c r="L152" s="20">
        <v>0</v>
      </c>
      <c r="M152" s="21"/>
      <c r="N152" s="20">
        <v>0</v>
      </c>
    </row>
    <row r="153" spans="2:14">
      <c r="B153" s="256" t="s">
        <v>88</v>
      </c>
      <c r="C153" s="256"/>
      <c r="D153" s="256"/>
      <c r="E153" s="20"/>
      <c r="F153" s="20">
        <v>0</v>
      </c>
      <c r="G153" s="20"/>
      <c r="H153" s="20">
        <v>0</v>
      </c>
      <c r="I153" s="22"/>
      <c r="J153" s="20">
        <v>0</v>
      </c>
      <c r="K153" s="21"/>
      <c r="L153" s="20">
        <v>0</v>
      </c>
      <c r="M153" s="21"/>
      <c r="N153" s="20">
        <v>0</v>
      </c>
    </row>
    <row r="154" spans="2:14">
      <c r="B154" s="256" t="s">
        <v>70</v>
      </c>
      <c r="C154" s="256"/>
      <c r="D154" s="256"/>
      <c r="E154" s="20"/>
      <c r="F154" s="20">
        <v>0</v>
      </c>
      <c r="G154" s="20"/>
      <c r="H154" s="20">
        <v>0</v>
      </c>
      <c r="I154" s="22"/>
      <c r="J154" s="20">
        <v>0</v>
      </c>
      <c r="K154" s="21"/>
      <c r="L154" s="20">
        <v>0</v>
      </c>
      <c r="M154" s="21"/>
      <c r="N154" s="20">
        <v>0</v>
      </c>
    </row>
    <row r="155" spans="2:14">
      <c r="B155" s="256" t="s">
        <v>149</v>
      </c>
      <c r="C155" s="256"/>
      <c r="D155" s="256"/>
      <c r="E155" s="20"/>
      <c r="F155" s="20">
        <v>0</v>
      </c>
      <c r="G155" s="20"/>
      <c r="H155" s="20">
        <v>0</v>
      </c>
      <c r="I155" s="22"/>
      <c r="J155" s="20">
        <v>0</v>
      </c>
      <c r="K155" s="21"/>
      <c r="L155" s="20">
        <v>0</v>
      </c>
      <c r="M155" s="21"/>
      <c r="N155" s="20">
        <v>0</v>
      </c>
    </row>
    <row r="156" spans="2:14">
      <c r="B156" s="256" t="s">
        <v>104</v>
      </c>
      <c r="C156" s="256"/>
      <c r="D156" s="256"/>
      <c r="E156" s="20"/>
      <c r="F156" s="20">
        <v>0</v>
      </c>
      <c r="G156" s="20"/>
      <c r="H156" s="20">
        <v>0</v>
      </c>
      <c r="I156" s="22"/>
      <c r="J156" s="20">
        <v>0</v>
      </c>
      <c r="K156" s="21"/>
      <c r="L156" s="20">
        <v>0</v>
      </c>
      <c r="M156" s="21"/>
      <c r="N156" s="20">
        <v>0</v>
      </c>
    </row>
    <row r="157" spans="2:14">
      <c r="B157" s="256" t="s">
        <v>152</v>
      </c>
      <c r="C157" s="256"/>
      <c r="D157" s="256"/>
      <c r="E157" s="20"/>
      <c r="F157" s="20">
        <v>0</v>
      </c>
      <c r="G157" s="20"/>
      <c r="H157" s="20">
        <v>0</v>
      </c>
      <c r="I157" s="22"/>
      <c r="J157" s="20">
        <v>0</v>
      </c>
      <c r="K157" s="21"/>
      <c r="L157" s="20">
        <v>0</v>
      </c>
      <c r="M157" s="21"/>
      <c r="N157" s="20">
        <v>0</v>
      </c>
    </row>
    <row r="158" spans="2:14">
      <c r="B158" s="256" t="s">
        <v>124</v>
      </c>
      <c r="C158" s="256"/>
      <c r="D158" s="256"/>
      <c r="E158" s="20"/>
      <c r="F158" s="20">
        <v>0</v>
      </c>
      <c r="G158" s="20"/>
      <c r="H158" s="20">
        <v>0</v>
      </c>
      <c r="I158" s="22"/>
      <c r="J158" s="20">
        <v>0</v>
      </c>
      <c r="K158" s="21"/>
      <c r="L158" s="20">
        <v>0</v>
      </c>
      <c r="M158" s="21"/>
      <c r="N158" s="20">
        <v>0</v>
      </c>
    </row>
    <row r="159" spans="2:14">
      <c r="B159" s="187"/>
      <c r="C159" s="22"/>
      <c r="D159" s="20"/>
      <c r="E159" s="20"/>
      <c r="F159" s="22"/>
      <c r="G159" s="22"/>
      <c r="H159" s="20"/>
      <c r="I159" s="22"/>
      <c r="J159" s="22"/>
      <c r="K159" s="20"/>
      <c r="L159" s="22"/>
      <c r="M159" s="19"/>
      <c r="N159" s="19"/>
    </row>
    <row r="160" spans="2:14">
      <c r="B160" s="260" t="s">
        <v>136</v>
      </c>
      <c r="C160" s="260"/>
      <c r="D160" s="260"/>
      <c r="E160" s="20"/>
      <c r="F160" s="17">
        <f>SUM(F161:F176)</f>
        <v>17</v>
      </c>
      <c r="G160" s="17">
        <f t="shared" ref="G160:N160" si="9">SUM(G161:G176)</f>
        <v>0</v>
      </c>
      <c r="H160" s="17">
        <f t="shared" si="9"/>
        <v>4</v>
      </c>
      <c r="I160" s="17">
        <f t="shared" si="9"/>
        <v>0</v>
      </c>
      <c r="J160" s="17">
        <f t="shared" si="9"/>
        <v>9</v>
      </c>
      <c r="K160" s="17">
        <f t="shared" si="9"/>
        <v>0</v>
      </c>
      <c r="L160" s="17">
        <f t="shared" si="9"/>
        <v>4</v>
      </c>
      <c r="M160" s="17">
        <f t="shared" si="9"/>
        <v>0</v>
      </c>
      <c r="N160" s="17">
        <f t="shared" si="9"/>
        <v>0</v>
      </c>
    </row>
    <row r="161" spans="2:14">
      <c r="B161" s="240" t="s">
        <v>199</v>
      </c>
      <c r="C161" s="240"/>
      <c r="D161" s="240"/>
      <c r="E161" s="20"/>
      <c r="F161" s="20">
        <v>0</v>
      </c>
      <c r="G161" s="20"/>
      <c r="H161" s="20">
        <v>0</v>
      </c>
      <c r="I161" s="22"/>
      <c r="J161" s="20">
        <v>0</v>
      </c>
      <c r="K161" s="21"/>
      <c r="L161" s="20">
        <v>0</v>
      </c>
      <c r="M161" s="21"/>
      <c r="N161" s="20">
        <v>0</v>
      </c>
    </row>
    <row r="162" spans="2:14">
      <c r="B162" s="240" t="s">
        <v>75</v>
      </c>
      <c r="C162" s="240"/>
      <c r="D162" s="240"/>
      <c r="E162" s="20"/>
      <c r="F162" s="20">
        <v>0</v>
      </c>
      <c r="G162" s="20"/>
      <c r="H162" s="20">
        <v>0</v>
      </c>
      <c r="I162" s="22"/>
      <c r="J162" s="20">
        <v>0</v>
      </c>
      <c r="K162" s="21"/>
      <c r="L162" s="20">
        <v>0</v>
      </c>
      <c r="M162" s="21"/>
      <c r="N162" s="20">
        <v>0</v>
      </c>
    </row>
    <row r="163" spans="2:14">
      <c r="B163" s="240" t="s">
        <v>10</v>
      </c>
      <c r="C163" s="240"/>
      <c r="D163" s="240"/>
      <c r="E163" s="20"/>
      <c r="F163" s="20">
        <v>1</v>
      </c>
      <c r="G163" s="20"/>
      <c r="H163" s="20">
        <v>1</v>
      </c>
      <c r="I163" s="22"/>
      <c r="J163" s="20">
        <v>0</v>
      </c>
      <c r="K163" s="21"/>
      <c r="L163" s="20">
        <v>0</v>
      </c>
      <c r="M163" s="21"/>
      <c r="N163" s="20">
        <v>0</v>
      </c>
    </row>
    <row r="164" spans="2:14">
      <c r="B164" s="240" t="s">
        <v>71</v>
      </c>
      <c r="C164" s="240"/>
      <c r="D164" s="240"/>
      <c r="E164" s="20"/>
      <c r="F164" s="20">
        <v>0</v>
      </c>
      <c r="G164" s="20"/>
      <c r="H164" s="20">
        <v>0</v>
      </c>
      <c r="I164" s="22"/>
      <c r="J164" s="20">
        <v>0</v>
      </c>
      <c r="K164" s="21"/>
      <c r="L164" s="20">
        <v>0</v>
      </c>
      <c r="M164" s="21"/>
      <c r="N164" s="20">
        <v>0</v>
      </c>
    </row>
    <row r="165" spans="2:14">
      <c r="B165" s="240" t="s">
        <v>63</v>
      </c>
      <c r="C165" s="240"/>
      <c r="D165" s="240"/>
      <c r="E165" s="20"/>
      <c r="F165" s="20">
        <v>2</v>
      </c>
      <c r="G165" s="20"/>
      <c r="H165" s="20">
        <v>0</v>
      </c>
      <c r="I165" s="22"/>
      <c r="J165" s="20">
        <v>1</v>
      </c>
      <c r="K165" s="21"/>
      <c r="L165" s="20">
        <v>1</v>
      </c>
      <c r="M165" s="21"/>
      <c r="N165" s="20">
        <v>0</v>
      </c>
    </row>
    <row r="166" spans="2:14">
      <c r="B166" s="240" t="s">
        <v>73</v>
      </c>
      <c r="C166" s="240"/>
      <c r="D166" s="240"/>
      <c r="E166" s="20"/>
      <c r="F166" s="20">
        <v>1</v>
      </c>
      <c r="G166" s="20"/>
      <c r="H166" s="20">
        <v>0</v>
      </c>
      <c r="I166" s="22"/>
      <c r="J166" s="20">
        <v>0</v>
      </c>
      <c r="K166" s="21"/>
      <c r="L166" s="20">
        <v>1</v>
      </c>
      <c r="M166" s="21"/>
      <c r="N166" s="20">
        <v>0</v>
      </c>
    </row>
    <row r="167" spans="2:14">
      <c r="B167" s="240" t="s">
        <v>115</v>
      </c>
      <c r="C167" s="240"/>
      <c r="D167" s="240"/>
      <c r="E167" s="20"/>
      <c r="F167" s="20">
        <v>2</v>
      </c>
      <c r="G167" s="20"/>
      <c r="H167" s="20">
        <v>1</v>
      </c>
      <c r="I167" s="22"/>
      <c r="J167" s="20">
        <v>1</v>
      </c>
      <c r="K167" s="21"/>
      <c r="L167" s="20">
        <v>0</v>
      </c>
      <c r="M167" s="21"/>
      <c r="N167" s="20">
        <v>0</v>
      </c>
    </row>
    <row r="168" spans="2:14">
      <c r="B168" s="240" t="s">
        <v>196</v>
      </c>
      <c r="C168" s="240"/>
      <c r="D168" s="240"/>
      <c r="E168" s="20"/>
      <c r="F168" s="20">
        <v>1</v>
      </c>
      <c r="G168" s="20"/>
      <c r="H168" s="20">
        <v>0</v>
      </c>
      <c r="I168" s="22"/>
      <c r="J168" s="20">
        <v>1</v>
      </c>
      <c r="K168" s="21"/>
      <c r="L168" s="20">
        <v>0</v>
      </c>
      <c r="M168" s="21"/>
      <c r="N168" s="20">
        <v>0</v>
      </c>
    </row>
    <row r="169" spans="2:14">
      <c r="B169" s="240" t="s">
        <v>201</v>
      </c>
      <c r="C169" s="240"/>
      <c r="D169" s="240"/>
      <c r="E169" s="20"/>
      <c r="F169" s="20">
        <v>0</v>
      </c>
      <c r="G169" s="20"/>
      <c r="H169" s="20">
        <v>0</v>
      </c>
      <c r="I169" s="22"/>
      <c r="J169" s="20">
        <v>0</v>
      </c>
      <c r="K169" s="21"/>
      <c r="L169" s="20">
        <v>0</v>
      </c>
      <c r="M169" s="21"/>
      <c r="N169" s="20">
        <v>0</v>
      </c>
    </row>
    <row r="170" spans="2:14">
      <c r="B170" s="240" t="s">
        <v>103</v>
      </c>
      <c r="C170" s="240"/>
      <c r="D170" s="240"/>
      <c r="E170" s="20"/>
      <c r="F170" s="20">
        <v>3</v>
      </c>
      <c r="G170" s="20"/>
      <c r="H170" s="20">
        <v>0</v>
      </c>
      <c r="I170" s="22"/>
      <c r="J170" s="20">
        <v>2</v>
      </c>
      <c r="K170" s="21"/>
      <c r="L170" s="20">
        <v>1</v>
      </c>
      <c r="M170" s="21"/>
      <c r="N170" s="20">
        <v>0</v>
      </c>
    </row>
    <row r="171" spans="2:14">
      <c r="B171" s="240" t="s">
        <v>74</v>
      </c>
      <c r="C171" s="240"/>
      <c r="D171" s="240"/>
      <c r="E171" s="20"/>
      <c r="F171" s="20">
        <v>0</v>
      </c>
      <c r="G171" s="20"/>
      <c r="H171" s="20">
        <v>0</v>
      </c>
      <c r="I171" s="22"/>
      <c r="J171" s="20">
        <v>0</v>
      </c>
      <c r="K171" s="21"/>
      <c r="L171" s="20">
        <v>0</v>
      </c>
      <c r="M171" s="21"/>
      <c r="N171" s="20">
        <v>0</v>
      </c>
    </row>
    <row r="172" spans="2:14">
      <c r="B172" s="240" t="s">
        <v>27</v>
      </c>
      <c r="C172" s="240"/>
      <c r="D172" s="240"/>
      <c r="E172" s="20"/>
      <c r="F172" s="20">
        <v>3</v>
      </c>
      <c r="G172" s="20"/>
      <c r="H172" s="20">
        <v>0</v>
      </c>
      <c r="I172" s="22"/>
      <c r="J172" s="20">
        <v>2</v>
      </c>
      <c r="K172" s="21"/>
      <c r="L172" s="20">
        <v>1</v>
      </c>
      <c r="M172" s="21"/>
      <c r="N172" s="20">
        <v>0</v>
      </c>
    </row>
    <row r="173" spans="2:14">
      <c r="B173" s="240" t="s">
        <v>200</v>
      </c>
      <c r="C173" s="240"/>
      <c r="D173" s="240"/>
      <c r="E173" s="20"/>
      <c r="F173" s="20">
        <v>1</v>
      </c>
      <c r="G173" s="20"/>
      <c r="H173" s="20">
        <v>0</v>
      </c>
      <c r="I173" s="22"/>
      <c r="J173" s="20">
        <v>1</v>
      </c>
      <c r="K173" s="21"/>
      <c r="L173" s="20">
        <v>0</v>
      </c>
      <c r="M173" s="21"/>
      <c r="N173" s="20">
        <v>0</v>
      </c>
    </row>
    <row r="174" spans="2:14">
      <c r="B174" s="240" t="s">
        <v>100</v>
      </c>
      <c r="C174" s="240"/>
      <c r="D174" s="240"/>
      <c r="E174" s="20"/>
      <c r="F174" s="20">
        <v>0</v>
      </c>
      <c r="G174" s="20"/>
      <c r="H174" s="20">
        <v>0</v>
      </c>
      <c r="I174" s="22"/>
      <c r="J174" s="20">
        <v>0</v>
      </c>
      <c r="K174" s="21"/>
      <c r="L174" s="20">
        <v>0</v>
      </c>
      <c r="M174" s="21"/>
      <c r="N174" s="20">
        <v>0</v>
      </c>
    </row>
    <row r="175" spans="2:14">
      <c r="B175" s="240" t="s">
        <v>105</v>
      </c>
      <c r="C175" s="240"/>
      <c r="D175" s="240"/>
      <c r="E175" s="20"/>
      <c r="F175" s="20">
        <v>0</v>
      </c>
      <c r="G175" s="20"/>
      <c r="H175" s="20">
        <v>0</v>
      </c>
      <c r="I175" s="22"/>
      <c r="J175" s="20">
        <v>0</v>
      </c>
      <c r="K175" s="21"/>
      <c r="L175" s="20">
        <v>0</v>
      </c>
      <c r="M175" s="21"/>
      <c r="N175" s="20">
        <v>0</v>
      </c>
    </row>
    <row r="176" spans="2:14">
      <c r="B176" s="240" t="s">
        <v>102</v>
      </c>
      <c r="C176" s="240"/>
      <c r="D176" s="240"/>
      <c r="E176" s="20"/>
      <c r="F176" s="20">
        <v>3</v>
      </c>
      <c r="G176" s="20"/>
      <c r="H176" s="20">
        <v>2</v>
      </c>
      <c r="I176" s="22"/>
      <c r="J176" s="20">
        <v>1</v>
      </c>
      <c r="K176" s="21"/>
      <c r="L176" s="20">
        <v>0</v>
      </c>
      <c r="M176" s="21"/>
      <c r="N176" s="20">
        <v>0</v>
      </c>
    </row>
    <row r="177" spans="2:14" ht="4.5" customHeight="1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2:14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45" t="s">
        <v>204</v>
      </c>
      <c r="M178" s="245"/>
      <c r="N178" s="245"/>
    </row>
    <row r="179" spans="2:14">
      <c r="B179" s="240" t="s">
        <v>286</v>
      </c>
      <c r="C179" s="240"/>
      <c r="D179" s="240"/>
      <c r="E179" s="240"/>
      <c r="F179" s="240"/>
      <c r="G179" s="119"/>
      <c r="H179" s="19"/>
      <c r="I179" s="19"/>
      <c r="J179" s="19"/>
      <c r="K179" s="19"/>
      <c r="L179" s="19"/>
      <c r="M179" s="19"/>
      <c r="N179" s="19"/>
    </row>
    <row r="180" spans="2:14">
      <c r="B180" s="49"/>
      <c r="C180" s="119"/>
      <c r="D180" s="19"/>
      <c r="E180" s="19"/>
      <c r="F180" s="19"/>
      <c r="G180" s="119"/>
      <c r="H180" s="19"/>
      <c r="I180" s="19"/>
      <c r="J180" s="19"/>
      <c r="K180" s="19"/>
      <c r="L180" s="19"/>
      <c r="M180" s="19"/>
      <c r="N180" s="19"/>
    </row>
    <row r="181" spans="2:14">
      <c r="B181" s="4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</sheetData>
  <sheetProtection sheet="1"/>
  <mergeCells count="165">
    <mergeCell ref="B176:D176"/>
    <mergeCell ref="L178:N178"/>
    <mergeCell ref="B179:F179"/>
    <mergeCell ref="B169:D169"/>
    <mergeCell ref="B170:D170"/>
    <mergeCell ref="B171:D171"/>
    <mergeCell ref="B172:D172"/>
    <mergeCell ref="B173:D173"/>
    <mergeCell ref="B174:D174"/>
    <mergeCell ref="B164:D164"/>
    <mergeCell ref="B165:D165"/>
    <mergeCell ref="B166:D166"/>
    <mergeCell ref="B167:D167"/>
    <mergeCell ref="B168:D168"/>
    <mergeCell ref="B175:D175"/>
    <mergeCell ref="B157:D157"/>
    <mergeCell ref="B158:D158"/>
    <mergeCell ref="B160:D160"/>
    <mergeCell ref="B161:D161"/>
    <mergeCell ref="B162:D162"/>
    <mergeCell ref="B163:D163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1:D101"/>
    <mergeCell ref="B102:D102"/>
    <mergeCell ref="B104:D104"/>
    <mergeCell ref="B105:D105"/>
    <mergeCell ref="B106:D106"/>
    <mergeCell ref="B107:D107"/>
    <mergeCell ref="B95:D95"/>
    <mergeCell ref="B96:D96"/>
    <mergeCell ref="B97:D97"/>
    <mergeCell ref="B98:D98"/>
    <mergeCell ref="B99:D99"/>
    <mergeCell ref="B100:D100"/>
    <mergeCell ref="B88:D88"/>
    <mergeCell ref="B89:D89"/>
    <mergeCell ref="B91:D91"/>
    <mergeCell ref="B92:D92"/>
    <mergeCell ref="B93:D93"/>
    <mergeCell ref="B94:D94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69:D69"/>
    <mergeCell ref="B70:D70"/>
    <mergeCell ref="B71:D71"/>
    <mergeCell ref="B72:D72"/>
    <mergeCell ref="B73:D73"/>
    <mergeCell ref="B75:D75"/>
    <mergeCell ref="B62:D62"/>
    <mergeCell ref="B64:D64"/>
    <mergeCell ref="B65:D65"/>
    <mergeCell ref="B66:D66"/>
    <mergeCell ref="B67:D67"/>
    <mergeCell ref="B68:D68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3:D43"/>
    <mergeCell ref="B44:D44"/>
    <mergeCell ref="B45:D45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B15:D15"/>
    <mergeCell ref="B16:D16"/>
    <mergeCell ref="B17:D17"/>
    <mergeCell ref="B2:U2"/>
    <mergeCell ref="B6:D6"/>
    <mergeCell ref="B8:D8"/>
    <mergeCell ref="B9:D9"/>
    <mergeCell ref="B10:D10"/>
    <mergeCell ref="B11:D11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 charts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Passingham</dc:creator>
  <cp:lastModifiedBy>ICS</cp:lastModifiedBy>
  <cp:lastPrinted>2013-02-14T16:50:05Z</cp:lastPrinted>
  <dcterms:created xsi:type="dcterms:W3CDTF">2011-07-05T12:58:08Z</dcterms:created>
  <dcterms:modified xsi:type="dcterms:W3CDTF">2013-03-19T11:59:07Z</dcterms:modified>
</cp:coreProperties>
</file>