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hidePivotFieldList="1" defaultThemeVersion="124226"/>
  <bookViews>
    <workbookView xWindow="0" yWindow="180" windowWidth="10800" windowHeight="4800" tabRatio="906"/>
  </bookViews>
  <sheets>
    <sheet name="Covers" sheetId="54" r:id="rId1"/>
    <sheet name="Contents" sheetId="33" r:id="rId2"/>
    <sheet name="Dates1" sheetId="64" state="hidden" r:id="rId3"/>
    <sheet name="Datapack Charts" sheetId="66" state="hidden" r:id="rId4"/>
    <sheet name="Table 1" sheetId="63" r:id="rId5"/>
    <sheet name="Table 2" sheetId="32" r:id="rId6"/>
    <sheet name="Table 3" sheetId="70" r:id="rId7"/>
    <sheet name="Table 4" sheetId="71" r:id="rId8"/>
    <sheet name="Table 5" sheetId="58" r:id="rId9"/>
    <sheet name="Table 6" sheetId="69" r:id="rId10"/>
    <sheet name="Chart 1" sheetId="61" r:id="rId11"/>
    <sheet name="Chart 2" sheetId="72" r:id="rId12"/>
  </sheets>
  <externalReferences>
    <externalReference r:id="rId13"/>
  </externalReferences>
  <definedNames>
    <definedName name="_xlnm._FilterDatabase" localSheetId="4" hidden="1">'Table 1'!$C$4:$C$4</definedName>
    <definedName name="April" localSheetId="10">[1]Dates1!#REF!</definedName>
    <definedName name="Date" localSheetId="10">[1]Dates1!$B$3:$B$7</definedName>
    <definedName name="Date">Dates1!$B$3:$B$5</definedName>
    <definedName name="Dates">Dates1!$D$4:$D$7</definedName>
    <definedName name="Dates1">Dates1!$D$4:$D$7</definedName>
    <definedName name="Dates2">Dates1!$B$10:$B$12</definedName>
    <definedName name="Entire">Dates1!$D$3:$D$8</definedName>
  </definedNames>
  <calcPr calcId="145621"/>
</workbook>
</file>

<file path=xl/calcChain.xml><?xml version="1.0" encoding="utf-8"?>
<calcChain xmlns="http://schemas.openxmlformats.org/spreadsheetml/2006/main">
  <c r="K8" i="71"/>
  <c r="J8"/>
  <c r="I8"/>
  <c r="H8"/>
  <c r="H9" i="32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8"/>
  <c r="B5" i="66"/>
  <c r="E30"/>
  <c r="D30"/>
  <c r="C30"/>
  <c r="E25"/>
  <c r="N10" i="69"/>
  <c r="N11"/>
  <c r="N12"/>
  <c r="N13"/>
  <c r="N14"/>
  <c r="N15"/>
  <c r="N16"/>
  <c r="N17"/>
  <c r="N18"/>
  <c r="N19"/>
  <c r="N20"/>
  <c r="N21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9"/>
  <c r="N50"/>
  <c r="N51"/>
  <c r="N52"/>
  <c r="N53"/>
  <c r="N54"/>
  <c r="N55"/>
  <c r="N56"/>
  <c r="N57"/>
  <c r="N58"/>
  <c r="N59"/>
  <c r="N60"/>
  <c r="N61"/>
  <c r="N62"/>
  <c r="N63"/>
  <c r="N66"/>
  <c r="N67"/>
  <c r="N68"/>
  <c r="N69"/>
  <c r="N70"/>
  <c r="N71"/>
  <c r="N72"/>
  <c r="N73"/>
  <c r="N77"/>
  <c r="N78"/>
  <c r="N79"/>
  <c r="N80"/>
  <c r="N81"/>
  <c r="N82"/>
  <c r="N83"/>
  <c r="N84"/>
  <c r="N85"/>
  <c r="N86"/>
  <c r="N87"/>
  <c r="N88"/>
  <c r="N89"/>
  <c r="N90"/>
  <c r="N93"/>
  <c r="N94"/>
  <c r="N95"/>
  <c r="N96"/>
  <c r="N97"/>
  <c r="N98"/>
  <c r="N99"/>
  <c r="N100"/>
  <c r="N101"/>
  <c r="N102"/>
  <c r="N103"/>
  <c r="N106"/>
  <c r="N107"/>
  <c r="N108"/>
  <c r="N109"/>
  <c r="N110"/>
  <c r="N111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62"/>
  <c r="N163"/>
  <c r="N164"/>
  <c r="N165"/>
  <c r="N166"/>
  <c r="N167"/>
  <c r="N168"/>
  <c r="N170"/>
  <c r="N171"/>
  <c r="N172"/>
  <c r="N173"/>
  <c r="N174"/>
  <c r="N175"/>
  <c r="N176"/>
  <c r="N177"/>
  <c r="M10"/>
  <c r="M11"/>
  <c r="M12"/>
  <c r="M13"/>
  <c r="M14"/>
  <c r="M15"/>
  <c r="M16"/>
  <c r="M17"/>
  <c r="M18"/>
  <c r="M19"/>
  <c r="M20"/>
  <c r="M21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9"/>
  <c r="M50"/>
  <c r="M51"/>
  <c r="M52"/>
  <c r="M53"/>
  <c r="M54"/>
  <c r="M55"/>
  <c r="M56"/>
  <c r="M57"/>
  <c r="M58"/>
  <c r="M59"/>
  <c r="M60"/>
  <c r="M61"/>
  <c r="M62"/>
  <c r="M63"/>
  <c r="M66"/>
  <c r="M67"/>
  <c r="M68"/>
  <c r="M69"/>
  <c r="M70"/>
  <c r="M71"/>
  <c r="M72"/>
  <c r="M73"/>
  <c r="M77"/>
  <c r="M78"/>
  <c r="M79"/>
  <c r="M80"/>
  <c r="M81"/>
  <c r="M82"/>
  <c r="M83"/>
  <c r="M84"/>
  <c r="M85"/>
  <c r="M86"/>
  <c r="M87"/>
  <c r="M88"/>
  <c r="M89"/>
  <c r="M90"/>
  <c r="M93"/>
  <c r="M94"/>
  <c r="M95"/>
  <c r="M96"/>
  <c r="M97"/>
  <c r="M98"/>
  <c r="M99"/>
  <c r="M100"/>
  <c r="M101"/>
  <c r="M102"/>
  <c r="M103"/>
  <c r="M106"/>
  <c r="M107"/>
  <c r="M108"/>
  <c r="M109"/>
  <c r="M110"/>
  <c r="M111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62"/>
  <c r="M163"/>
  <c r="M164"/>
  <c r="M165"/>
  <c r="M166"/>
  <c r="M167"/>
  <c r="M168"/>
  <c r="M170"/>
  <c r="M171"/>
  <c r="M172"/>
  <c r="M173"/>
  <c r="M174"/>
  <c r="M175"/>
  <c r="M176"/>
  <c r="M177"/>
  <c r="L10"/>
  <c r="L11"/>
  <c r="L12"/>
  <c r="L13"/>
  <c r="L14"/>
  <c r="L15"/>
  <c r="L16"/>
  <c r="L17"/>
  <c r="L18"/>
  <c r="L19"/>
  <c r="L20"/>
  <c r="L21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9"/>
  <c r="L50"/>
  <c r="L51"/>
  <c r="L52"/>
  <c r="L53"/>
  <c r="L54"/>
  <c r="L55"/>
  <c r="L56"/>
  <c r="L57"/>
  <c r="L58"/>
  <c r="L59"/>
  <c r="L60"/>
  <c r="L61"/>
  <c r="L62"/>
  <c r="L63"/>
  <c r="L66"/>
  <c r="L67"/>
  <c r="L68"/>
  <c r="L69"/>
  <c r="L70"/>
  <c r="L71"/>
  <c r="L72"/>
  <c r="L73"/>
  <c r="L77"/>
  <c r="L78"/>
  <c r="L79"/>
  <c r="L80"/>
  <c r="L81"/>
  <c r="L82"/>
  <c r="L83"/>
  <c r="L84"/>
  <c r="L85"/>
  <c r="L86"/>
  <c r="L87"/>
  <c r="L88"/>
  <c r="L89"/>
  <c r="L90"/>
  <c r="L93"/>
  <c r="L94"/>
  <c r="L95"/>
  <c r="L96"/>
  <c r="L97"/>
  <c r="L98"/>
  <c r="L99"/>
  <c r="L100"/>
  <c r="L101"/>
  <c r="L102"/>
  <c r="L103"/>
  <c r="L106"/>
  <c r="L107"/>
  <c r="L108"/>
  <c r="L109"/>
  <c r="L110"/>
  <c r="L111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62"/>
  <c r="L163"/>
  <c r="L164"/>
  <c r="L165"/>
  <c r="L166"/>
  <c r="L167"/>
  <c r="L168"/>
  <c r="L170"/>
  <c r="L171"/>
  <c r="L172"/>
  <c r="L173"/>
  <c r="L174"/>
  <c r="L175"/>
  <c r="L176"/>
  <c r="L177"/>
  <c r="K10"/>
  <c r="K11"/>
  <c r="K12"/>
  <c r="K13"/>
  <c r="K14"/>
  <c r="K15"/>
  <c r="K16"/>
  <c r="K17"/>
  <c r="K18"/>
  <c r="K19"/>
  <c r="K20"/>
  <c r="K21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9"/>
  <c r="K50"/>
  <c r="K51"/>
  <c r="K52"/>
  <c r="K53"/>
  <c r="K54"/>
  <c r="K55"/>
  <c r="K56"/>
  <c r="K57"/>
  <c r="K58"/>
  <c r="K59"/>
  <c r="K60"/>
  <c r="K61"/>
  <c r="K62"/>
  <c r="K63"/>
  <c r="K66"/>
  <c r="K67"/>
  <c r="K68"/>
  <c r="K69"/>
  <c r="K70"/>
  <c r="K71"/>
  <c r="K72"/>
  <c r="K73"/>
  <c r="K77"/>
  <c r="K78"/>
  <c r="K79"/>
  <c r="K80"/>
  <c r="K81"/>
  <c r="K82"/>
  <c r="K83"/>
  <c r="K84"/>
  <c r="K85"/>
  <c r="K86"/>
  <c r="K87"/>
  <c r="K88"/>
  <c r="K89"/>
  <c r="K90"/>
  <c r="K93"/>
  <c r="K94"/>
  <c r="K95"/>
  <c r="K96"/>
  <c r="K97"/>
  <c r="K98"/>
  <c r="K99"/>
  <c r="K100"/>
  <c r="K101"/>
  <c r="K102"/>
  <c r="K103"/>
  <c r="K106"/>
  <c r="K107"/>
  <c r="K108"/>
  <c r="K109"/>
  <c r="K110"/>
  <c r="K111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62"/>
  <c r="K163"/>
  <c r="K164"/>
  <c r="K165"/>
  <c r="K166"/>
  <c r="K167"/>
  <c r="K168"/>
  <c r="K170"/>
  <c r="K171"/>
  <c r="K172"/>
  <c r="K173"/>
  <c r="K174"/>
  <c r="K175"/>
  <c r="K176"/>
  <c r="K177"/>
  <c r="F20" i="66"/>
  <c r="F19"/>
  <c r="B30"/>
  <c r="F30"/>
  <c r="F18"/>
  <c r="F17"/>
  <c r="F16"/>
  <c r="F14"/>
  <c r="B25"/>
  <c r="F15"/>
  <c r="B26"/>
  <c r="G160" i="58"/>
  <c r="H160"/>
  <c r="I160"/>
  <c r="J160"/>
  <c r="F160"/>
  <c r="G139"/>
  <c r="H139"/>
  <c r="I139"/>
  <c r="J139"/>
  <c r="F139"/>
  <c r="G104"/>
  <c r="H104"/>
  <c r="I104"/>
  <c r="J104"/>
  <c r="F104"/>
  <c r="G91"/>
  <c r="H91"/>
  <c r="I91"/>
  <c r="J91"/>
  <c r="F91"/>
  <c r="G75"/>
  <c r="H75"/>
  <c r="I75"/>
  <c r="J75"/>
  <c r="F75"/>
  <c r="G64"/>
  <c r="H64"/>
  <c r="I64"/>
  <c r="J64"/>
  <c r="F64"/>
  <c r="G47"/>
  <c r="H47"/>
  <c r="I47"/>
  <c r="J47"/>
  <c r="F47"/>
  <c r="G22"/>
  <c r="H22"/>
  <c r="I22"/>
  <c r="J22"/>
  <c r="F22"/>
  <c r="G8"/>
  <c r="H8"/>
  <c r="I8"/>
  <c r="J8"/>
  <c r="F8"/>
  <c r="G161" i="69"/>
  <c r="H161"/>
  <c r="I161"/>
  <c r="J161"/>
  <c r="G140"/>
  <c r="H140"/>
  <c r="L140"/>
  <c r="I140"/>
  <c r="M140"/>
  <c r="J140"/>
  <c r="N140"/>
  <c r="G105"/>
  <c r="H105"/>
  <c r="I105"/>
  <c r="J105"/>
  <c r="N105"/>
  <c r="G92"/>
  <c r="K92"/>
  <c r="H92"/>
  <c r="L92"/>
  <c r="I92"/>
  <c r="J92"/>
  <c r="N92"/>
  <c r="G76"/>
  <c r="K76"/>
  <c r="H76"/>
  <c r="L76"/>
  <c r="I76"/>
  <c r="J76"/>
  <c r="G65"/>
  <c r="H65"/>
  <c r="L65"/>
  <c r="I65"/>
  <c r="J65"/>
  <c r="G48"/>
  <c r="H48"/>
  <c r="L48"/>
  <c r="I48"/>
  <c r="J48"/>
  <c r="G23"/>
  <c r="H23"/>
  <c r="L23"/>
  <c r="I23"/>
  <c r="M23"/>
  <c r="J23"/>
  <c r="N23"/>
  <c r="G9"/>
  <c r="H9"/>
  <c r="I9"/>
  <c r="J9"/>
  <c r="F161"/>
  <c r="M161"/>
  <c r="F140"/>
  <c r="F105"/>
  <c r="F92"/>
  <c r="F76"/>
  <c r="F65"/>
  <c r="M65"/>
  <c r="F48"/>
  <c r="F23"/>
  <c r="F9"/>
  <c r="K9"/>
  <c r="J9" i="71"/>
  <c r="E27" i="66"/>
  <c r="D27"/>
  <c r="C27"/>
  <c r="B27"/>
  <c r="K10" i="71"/>
  <c r="J10"/>
  <c r="I10"/>
  <c r="H10"/>
  <c r="K9"/>
  <c r="I9"/>
  <c r="H9"/>
  <c r="E29" i="66"/>
  <c r="D29"/>
  <c r="C29"/>
  <c r="B29"/>
  <c r="E28"/>
  <c r="D28"/>
  <c r="C28"/>
  <c r="B28"/>
  <c r="K11" i="71"/>
  <c r="J11"/>
  <c r="I11"/>
  <c r="H11"/>
  <c r="L8" i="66"/>
  <c r="D8"/>
  <c r="L7"/>
  <c r="B7"/>
  <c r="L6"/>
  <c r="E6"/>
  <c r="L5"/>
  <c r="K16" i="71"/>
  <c r="J16"/>
  <c r="I16"/>
  <c r="H16"/>
  <c r="K15"/>
  <c r="J15"/>
  <c r="I15"/>
  <c r="H15"/>
  <c r="K14"/>
  <c r="J14"/>
  <c r="I14"/>
  <c r="H14"/>
  <c r="K13"/>
  <c r="J13"/>
  <c r="I13"/>
  <c r="H13"/>
  <c r="K12"/>
  <c r="J12"/>
  <c r="I12"/>
  <c r="H12"/>
  <c r="H7" i="70"/>
  <c r="P7"/>
  <c r="H8"/>
  <c r="M8"/>
  <c r="H9"/>
  <c r="N9"/>
  <c r="P9"/>
  <c r="H10"/>
  <c r="N10"/>
  <c r="H11"/>
  <c r="O11"/>
  <c r="H30"/>
  <c r="M30"/>
  <c r="P30"/>
  <c r="H29"/>
  <c r="N29"/>
  <c r="H28"/>
  <c r="P28"/>
  <c r="H27"/>
  <c r="O27"/>
  <c r="H26"/>
  <c r="P26"/>
  <c r="H25"/>
  <c r="P25"/>
  <c r="H24"/>
  <c r="M24"/>
  <c r="H23"/>
  <c r="O23"/>
  <c r="H22"/>
  <c r="P22"/>
  <c r="H21"/>
  <c r="O21"/>
  <c r="H20"/>
  <c r="M20"/>
  <c r="P20"/>
  <c r="H19"/>
  <c r="M19"/>
  <c r="H18"/>
  <c r="M18"/>
  <c r="H17"/>
  <c r="P17"/>
  <c r="H16"/>
  <c r="M16"/>
  <c r="H15"/>
  <c r="M15"/>
  <c r="H14"/>
  <c r="P14"/>
  <c r="H13"/>
  <c r="N13"/>
  <c r="M13"/>
  <c r="H12"/>
  <c r="P12"/>
  <c r="P23"/>
  <c r="P13"/>
  <c r="M12"/>
  <c r="N12"/>
  <c r="O7"/>
  <c r="M10"/>
  <c r="O30"/>
  <c r="N19"/>
  <c r="M29"/>
  <c r="M23"/>
  <c r="N23"/>
  <c r="O19"/>
  <c r="O25"/>
  <c r="O29"/>
  <c r="N25"/>
  <c r="N16"/>
  <c r="P16"/>
  <c r="O16"/>
  <c r="K65" i="69"/>
  <c r="N65"/>
  <c r="K140"/>
  <c r="K105"/>
  <c r="N48"/>
  <c r="N161"/>
  <c r="K23"/>
  <c r="M92"/>
  <c r="B8" i="66"/>
  <c r="C6"/>
  <c r="F7" i="69"/>
  <c r="M7"/>
  <c r="N76"/>
  <c r="L105"/>
  <c r="L161"/>
  <c r="M48"/>
  <c r="K161"/>
  <c r="K48"/>
  <c r="M105"/>
  <c r="O14" i="70"/>
  <c r="M14"/>
  <c r="O17"/>
  <c r="N20"/>
  <c r="O22"/>
  <c r="O26"/>
  <c r="M22"/>
  <c r="N17"/>
  <c r="M21"/>
  <c r="O15"/>
  <c r="P18"/>
  <c r="B6" i="66"/>
  <c r="E26"/>
  <c r="E7"/>
  <c r="F29"/>
  <c r="C8"/>
  <c r="E8"/>
  <c r="D5"/>
  <c r="H7" i="69"/>
  <c r="I7"/>
  <c r="G7"/>
  <c r="K7"/>
  <c r="M76"/>
  <c r="J7"/>
  <c r="L7"/>
  <c r="N7"/>
  <c r="L9"/>
  <c r="N9"/>
  <c r="M9"/>
  <c r="I6" i="58"/>
  <c r="F6"/>
  <c r="J6"/>
  <c r="H6"/>
  <c r="G6"/>
  <c r="F28" i="66"/>
  <c r="E5"/>
  <c r="C7"/>
  <c r="D6"/>
  <c r="F6"/>
  <c r="D7"/>
  <c r="D26"/>
  <c r="F27"/>
  <c r="C25"/>
  <c r="C5"/>
  <c r="C26"/>
  <c r="D25"/>
  <c r="N7" i="70"/>
  <c r="N22"/>
  <c r="M11"/>
  <c r="O13"/>
  <c r="O18"/>
  <c r="P19"/>
  <c r="O10"/>
  <c r="N14"/>
  <c r="M26"/>
  <c r="O8"/>
  <c r="M28"/>
  <c r="N26"/>
  <c r="P29"/>
  <c r="P10"/>
  <c r="N18"/>
  <c r="N27"/>
  <c r="N30"/>
  <c r="O24"/>
  <c r="P24"/>
  <c r="M27"/>
  <c r="P8"/>
  <c r="O20"/>
  <c r="P27"/>
  <c r="M25"/>
  <c r="P21"/>
  <c r="P15"/>
  <c r="N11"/>
  <c r="O12"/>
  <c r="N28"/>
  <c r="M9"/>
  <c r="N21"/>
  <c r="N24"/>
  <c r="P11"/>
  <c r="N8"/>
  <c r="O9"/>
  <c r="N15"/>
  <c r="M17"/>
  <c r="M7"/>
  <c r="O28"/>
  <c r="M12" i="32"/>
  <c r="O13"/>
  <c r="M11"/>
  <c r="F26" i="66"/>
  <c r="F8"/>
  <c r="N10" i="32"/>
  <c r="P10"/>
  <c r="F7" i="66"/>
  <c r="F5"/>
  <c r="F25"/>
  <c r="O10" i="32"/>
  <c r="M10"/>
  <c r="P11"/>
  <c r="N17"/>
  <c r="P12"/>
  <c r="O9"/>
  <c r="O12"/>
  <c r="N11"/>
  <c r="N12"/>
  <c r="P16"/>
  <c r="M8"/>
  <c r="P13"/>
  <c r="P8"/>
  <c r="O11"/>
  <c r="O8"/>
  <c r="M9"/>
  <c r="N13"/>
  <c r="N8"/>
  <c r="N9"/>
  <c r="P9"/>
  <c r="M13"/>
  <c r="P15"/>
  <c r="O15"/>
  <c r="N15"/>
  <c r="M15"/>
  <c r="O14"/>
  <c r="P14"/>
  <c r="N14"/>
  <c r="M14"/>
  <c r="O16"/>
  <c r="P21"/>
  <c r="O17"/>
  <c r="N22"/>
  <c r="P17"/>
  <c r="M17"/>
  <c r="M16"/>
  <c r="N16"/>
  <c r="P18"/>
  <c r="N18"/>
  <c r="M18"/>
  <c r="O18"/>
  <c r="M19"/>
  <c r="N19"/>
  <c r="O19"/>
  <c r="P19"/>
  <c r="M20"/>
  <c r="N20"/>
  <c r="O20"/>
  <c r="P20"/>
  <c r="P22"/>
  <c r="N21"/>
  <c r="M21"/>
  <c r="M26"/>
  <c r="O21"/>
  <c r="M22"/>
  <c r="N27"/>
  <c r="O22"/>
  <c r="O23"/>
  <c r="P23"/>
  <c r="N23"/>
  <c r="M23"/>
  <c r="P26"/>
  <c r="N24"/>
  <c r="P24"/>
  <c r="M24"/>
  <c r="O24"/>
  <c r="P25"/>
  <c r="N25"/>
  <c r="O25"/>
  <c r="M25"/>
  <c r="N26"/>
  <c r="O26"/>
  <c r="O27"/>
  <c r="P27"/>
  <c r="M27"/>
</calcChain>
</file>

<file path=xl/sharedStrings.xml><?xml version="1.0" encoding="utf-8"?>
<sst xmlns="http://schemas.openxmlformats.org/spreadsheetml/2006/main" count="563" uniqueCount="298">
  <si>
    <t>Staffordshire</t>
  </si>
  <si>
    <t>Durham</t>
  </si>
  <si>
    <t>Knowsley</t>
  </si>
  <si>
    <t>Liverpool</t>
  </si>
  <si>
    <t>Oldham</t>
  </si>
  <si>
    <t>Wigan</t>
  </si>
  <si>
    <t>Blackpool</t>
  </si>
  <si>
    <t>Bury</t>
  </si>
  <si>
    <t>Leeds</t>
  </si>
  <si>
    <t>Wakefield</t>
  </si>
  <si>
    <t>Bristol City of</t>
  </si>
  <si>
    <t>Nottinghamshire</t>
  </si>
  <si>
    <t>Nottingham</t>
  </si>
  <si>
    <t>Central Bedfordshire</t>
  </si>
  <si>
    <t>Bedford</t>
  </si>
  <si>
    <t>Luton</t>
  </si>
  <si>
    <t>Buckinghamshire</t>
  </si>
  <si>
    <t>Milton Keynes</t>
  </si>
  <si>
    <t>Halton</t>
  </si>
  <si>
    <t>Cheshire West and Chester</t>
  </si>
  <si>
    <t>Cheshire East</t>
  </si>
  <si>
    <t>National level</t>
  </si>
  <si>
    <t>Charts</t>
  </si>
  <si>
    <t>Derby</t>
  </si>
  <si>
    <t>Hampshire</t>
  </si>
  <si>
    <t>Lancashire</t>
  </si>
  <si>
    <t>Northamptonshire</t>
  </si>
  <si>
    <t>Somerset</t>
  </si>
  <si>
    <t>Derbyshire</t>
  </si>
  <si>
    <t>Warrington</t>
  </si>
  <si>
    <t>Bradford</t>
  </si>
  <si>
    <t>Cambridgeshire</t>
  </si>
  <si>
    <t>Peterborough</t>
  </si>
  <si>
    <t>Hounslow</t>
  </si>
  <si>
    <t>Kingston upon Thames</t>
  </si>
  <si>
    <t>Newham</t>
  </si>
  <si>
    <t>Sutton</t>
  </si>
  <si>
    <t>Waltham Forest</t>
  </si>
  <si>
    <t>Birmingham</t>
  </si>
  <si>
    <t>Southend-on-Sea</t>
  </si>
  <si>
    <t>Rotherham</t>
  </si>
  <si>
    <t>Sheffield</t>
  </si>
  <si>
    <t>Leicestershire</t>
  </si>
  <si>
    <t>Leicester</t>
  </si>
  <si>
    <t>Rutland</t>
  </si>
  <si>
    <t>Lincolnshire</t>
  </si>
  <si>
    <t>Or write to the Information Policy Team, The National Archives, Kew, London, TW9 4DU</t>
  </si>
  <si>
    <t>Or email:</t>
  </si>
  <si>
    <t>psi@nationalarchives.gsi.gov.uk</t>
  </si>
  <si>
    <t xml:space="preserve">You may use and re-use this information (not including logos) free of charge in any format or medium, under the terms of the Open Government Licence. </t>
  </si>
  <si>
    <t>Hackney</t>
  </si>
  <si>
    <t>Hammersmith and Fulham</t>
  </si>
  <si>
    <t>Trafford</t>
  </si>
  <si>
    <t>Solihull</t>
  </si>
  <si>
    <t>Coventry</t>
  </si>
  <si>
    <t>Ealing</t>
  </si>
  <si>
    <t>Contents</t>
  </si>
  <si>
    <t>Sunderland</t>
  </si>
  <si>
    <t>Tameside</t>
  </si>
  <si>
    <t>Harrow</t>
  </si>
  <si>
    <t>Wirral</t>
  </si>
  <si>
    <t>St. Helens</t>
  </si>
  <si>
    <t>Gateshead</t>
  </si>
  <si>
    <t>Devon</t>
  </si>
  <si>
    <t>Thurrock</t>
  </si>
  <si>
    <t>Redbridge</t>
  </si>
  <si>
    <t>Richmond upon Thames</t>
  </si>
  <si>
    <t>Wandsworth</t>
  </si>
  <si>
    <t>Westminster</t>
  </si>
  <si>
    <t>Isle of Wight</t>
  </si>
  <si>
    <t>Surrey</t>
  </si>
  <si>
    <t>Cornwall</t>
  </si>
  <si>
    <t>City of London</t>
  </si>
  <si>
    <t>Dorset</t>
  </si>
  <si>
    <t>Poole</t>
  </si>
  <si>
    <t>Bournemouth</t>
  </si>
  <si>
    <t>Sefton</t>
  </si>
  <si>
    <t>Blackburn with Darwen</t>
  </si>
  <si>
    <t>The centre’s capacity for sustained improvement, including the quality of its leadership and management</t>
  </si>
  <si>
    <t>The extent to which children are safe and protected, their welfare concerns are identified and appropriate steps taken to address them</t>
  </si>
  <si>
    <t>How good is the provision?</t>
  </si>
  <si>
    <t>The effectiveness of the assessment of the needs of children, parents and other users</t>
  </si>
  <si>
    <t>The extent to which the range of services, activities and opportunities meet the needs of users and the wider community</t>
  </si>
  <si>
    <t>How effective are the leadership and management?</t>
  </si>
  <si>
    <t>The extent to which ambitious targets drive improvement, provision is integrated and there are high expectations for users and the wider community</t>
  </si>
  <si>
    <t>The extent to which equality is promoted and diversity celebrated, illegal or unlawful discrimination is tackled and the centre fulfils its statutory duties</t>
  </si>
  <si>
    <t>The effectiveness of the centre’s policy, procedures and work with key agencies in safeguarding children and, where applicable, vulnerable adults</t>
  </si>
  <si>
    <t>The extent to which evaluation is used to shape and improve services and activities</t>
  </si>
  <si>
    <t>Southampton</t>
  </si>
  <si>
    <t>Stoke-on-Trent</t>
  </si>
  <si>
    <t>Southwark</t>
  </si>
  <si>
    <t>Tower Hamlets</t>
  </si>
  <si>
    <t>Barking and Dagenham</t>
  </si>
  <si>
    <t>Barnet</t>
  </si>
  <si>
    <t>© Crown copyright</t>
  </si>
  <si>
    <t>http://www.nationalarchives.gov.uk/doc/open-government-licence/</t>
  </si>
  <si>
    <t>To view this licence, visit:</t>
  </si>
  <si>
    <t>South Tyneside</t>
  </si>
  <si>
    <t>Bolton</t>
  </si>
  <si>
    <t>Brent</t>
  </si>
  <si>
    <t>Swindon</t>
  </si>
  <si>
    <t>Medway</t>
  </si>
  <si>
    <t>Wiltshire</t>
  </si>
  <si>
    <t>Plymouth</t>
  </si>
  <si>
    <t>West Sussex</t>
  </si>
  <si>
    <t>Torbay</t>
  </si>
  <si>
    <t>Essex</t>
  </si>
  <si>
    <t>Dudley</t>
  </si>
  <si>
    <t>Salford</t>
  </si>
  <si>
    <t>Northumberland</t>
  </si>
  <si>
    <t>East Riding of Yorkshire</t>
  </si>
  <si>
    <t>Newcastle upon Tyne</t>
  </si>
  <si>
    <t>Camden</t>
  </si>
  <si>
    <t>Cumbria</t>
  </si>
  <si>
    <t>East Sussex</t>
  </si>
  <si>
    <t>Gloucestershire</t>
  </si>
  <si>
    <t>Kent</t>
  </si>
  <si>
    <t>Suffolk</t>
  </si>
  <si>
    <t xml:space="preserve">ENGLAND </t>
  </si>
  <si>
    <t xml:space="preserve">NORTH EAST </t>
  </si>
  <si>
    <t>Norfolk</t>
  </si>
  <si>
    <t>North Tyneside</t>
  </si>
  <si>
    <t>Stockport</t>
  </si>
  <si>
    <t>Islington</t>
  </si>
  <si>
    <t>Wokingham</t>
  </si>
  <si>
    <t>Sandwell</t>
  </si>
  <si>
    <t>Walsall</t>
  </si>
  <si>
    <t>Herefordshire</t>
  </si>
  <si>
    <t>Worcestershire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</si>
  <si>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</si>
  <si>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</si>
  <si>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</si>
  <si>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</si>
  <si>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</si>
  <si>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</si>
  <si>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</si>
  <si>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</si>
  <si>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Hartlepool</t>
  </si>
  <si>
    <t>Stockton-on-Tees</t>
  </si>
  <si>
    <t>Middlesbrough</t>
  </si>
  <si>
    <t>Redcar and Cleveland</t>
  </si>
  <si>
    <t>Enfield</t>
  </si>
  <si>
    <t>Hertfordshire</t>
  </si>
  <si>
    <t>Kingston upon Hull City of</t>
  </si>
  <si>
    <t>North Lincolnshire</t>
  </si>
  <si>
    <t>Kensington and Chelsea</t>
  </si>
  <si>
    <t>Lambeth</t>
  </si>
  <si>
    <t>Lewisham</t>
  </si>
  <si>
    <t>Warwickshire</t>
  </si>
  <si>
    <t>West Berkshire</t>
  </si>
  <si>
    <t>Slough</t>
  </si>
  <si>
    <t>Bracknell Forest</t>
  </si>
  <si>
    <t>Windsor and Maidenhead</t>
  </si>
  <si>
    <t>Telford and Wrekin</t>
  </si>
  <si>
    <t>Darlington</t>
  </si>
  <si>
    <t>Shropshire</t>
  </si>
  <si>
    <t>North East Lincolnshire</t>
  </si>
  <si>
    <t>Doncaster</t>
  </si>
  <si>
    <t>North Yorkshire</t>
  </si>
  <si>
    <t>Greenwich</t>
  </si>
  <si>
    <t>Bromley</t>
  </si>
  <si>
    <t>Haringey</t>
  </si>
  <si>
    <t>Reading</t>
  </si>
  <si>
    <t>Brighton and Hove</t>
  </si>
  <si>
    <t>1. Percentages are rounded and may not add to 100.</t>
  </si>
  <si>
    <t>Official Statistics Release</t>
  </si>
  <si>
    <t>Policy area:</t>
  </si>
  <si>
    <t>Theme:</t>
  </si>
  <si>
    <t>Published on:</t>
  </si>
  <si>
    <t>Coverage:</t>
  </si>
  <si>
    <t>Period covered:</t>
  </si>
  <si>
    <t>Status:</t>
  </si>
  <si>
    <t>Issued by:</t>
  </si>
  <si>
    <t>Responsible director:</t>
  </si>
  <si>
    <t>Responsible statistician:</t>
  </si>
  <si>
    <t>Public enquiries:</t>
  </si>
  <si>
    <t>Press enquiries:</t>
  </si>
  <si>
    <t>Link to official statistics release web page:</t>
  </si>
  <si>
    <t>Publication medium:</t>
  </si>
  <si>
    <t>Publication frequency:</t>
  </si>
  <si>
    <t>Local authority level</t>
  </si>
  <si>
    <t>Merton</t>
  </si>
  <si>
    <t>Calderdale</t>
  </si>
  <si>
    <t>York</t>
  </si>
  <si>
    <t>Kirklees</t>
  </si>
  <si>
    <t>Bexley</t>
  </si>
  <si>
    <t>Havering</t>
  </si>
  <si>
    <t>Hillingdon</t>
  </si>
  <si>
    <t>Manchester</t>
  </si>
  <si>
    <t>Wolverhampton</t>
  </si>
  <si>
    <t>Outstanding</t>
  </si>
  <si>
    <t>Good</t>
  </si>
  <si>
    <t>Satisfactory</t>
  </si>
  <si>
    <t>Inadequate</t>
  </si>
  <si>
    <t>Rochdale</t>
  </si>
  <si>
    <t>Barnsley</t>
  </si>
  <si>
    <t>Isles Of Scilly</t>
  </si>
  <si>
    <t>Croydon</t>
  </si>
  <si>
    <t>Portsmouth</t>
  </si>
  <si>
    <t>Bath and North East Somerset</t>
  </si>
  <si>
    <t>South Gloucestershire</t>
  </si>
  <si>
    <t>North Somerset</t>
  </si>
  <si>
    <t>Oxfordshire</t>
  </si>
  <si>
    <t>2. Where number of inspections is small, percentages should be treated with caution.</t>
  </si>
  <si>
    <t>Source: Ofsted Inspections</t>
  </si>
  <si>
    <t>Full inspections</t>
  </si>
  <si>
    <r>
      <t>All inspections</t>
    </r>
    <r>
      <rPr>
        <vertAlign val="superscript"/>
        <sz val="10"/>
        <rFont val="Tahoma"/>
        <family val="2"/>
      </rPr>
      <t>1</t>
    </r>
  </si>
  <si>
    <t>First year (1 April 2010 - 31 March 2011)</t>
  </si>
  <si>
    <t>1 October 2010 - 31 December 2010</t>
  </si>
  <si>
    <t>1 January 2011 - 31 March 2011</t>
  </si>
  <si>
    <t>1 April 2011 - 30 June 2011</t>
  </si>
  <si>
    <t>Total number inspected</t>
  </si>
  <si>
    <t>The extent to which the range of services, activities and opportunities meet the needs of families, including those in target groups</t>
  </si>
  <si>
    <t>The effectiveness of evaluation and its use in setting ambitious targets which secure improvement in outcomes</t>
  </si>
  <si>
    <t>3. Judgement only made at inspections since 1 September 2011.</t>
  </si>
  <si>
    <t>4. Judgement only made at inspections between 1 April 2010 and 31 August 2011.</t>
  </si>
  <si>
    <t>Total</t>
  </si>
  <si>
    <t>-</t>
  </si>
  <si>
    <t>England</t>
  </si>
  <si>
    <t>Quarterly</t>
  </si>
  <si>
    <t>Children's centres inspections and outcomes</t>
  </si>
  <si>
    <t>Education, children’s services and skills</t>
  </si>
  <si>
    <t>Office for Standards in Education, Children's Services and Skills (Ofsted)
Aviation House
125 Kingsway
London
WC2B 6SE</t>
  </si>
  <si>
    <t>enquiries@ofsted.gov.uk</t>
  </si>
  <si>
    <t>pressenquiries@ofsted.gov.uk</t>
  </si>
  <si>
    <t>Ofsted website</t>
  </si>
  <si>
    <t>http://www.ofsted.gov.uk/resources/official-statistics-childrens-centres-inspections-and-outcomes</t>
  </si>
  <si>
    <t>Chart 1</t>
  </si>
  <si>
    <t>Chart 2</t>
  </si>
  <si>
    <t>1 July 2011 - 30 September 2011</t>
  </si>
  <si>
    <t>Table 2: Inspection outcomes of children's centres inspected in the last quarter</t>
  </si>
  <si>
    <t>Chart 1: Key judgements of children's centres inspected in the last quarter</t>
  </si>
  <si>
    <t>The effectiveness of the children’s centre in meeting the needs of and improving outcomes for families</t>
  </si>
  <si>
    <t>How good are outcomes for families?</t>
  </si>
  <si>
    <t>The extent to which children, including those from target groups, are physically, mentally and emotionally healthy and families have healthy lifestyles</t>
  </si>
  <si>
    <t>The extent to which all children and parents, including those from target groups, enjoy and achieve educationally and in their personal and social development</t>
  </si>
  <si>
    <t>The extent to which children engage in positive behaviour and develop positive relationships and parents, including those from target groups, contribute to decision-making and governance of the centre</t>
  </si>
  <si>
    <t>The extent to which children are developing skills for the future and parents, including those from target groups, are developing economic stability and independence including access to training and employment</t>
  </si>
  <si>
    <t>The extent to which the centre promotes purposeful learning, development and enjoyment for all families, including those in target groups</t>
  </si>
  <si>
    <t>The quality of care, guidance and support offered to families, including those in target groups</t>
  </si>
  <si>
    <t>The extent to which governance, accountability, professional supervision and day-to-day management arrangements are clear and understood</t>
  </si>
  <si>
    <t>The extent to which resources are used and managed efficiently and effectively to meet the needs of families, including those in target groups</t>
  </si>
  <si>
    <t>The extent to which partnerships with other agencies ensure the integrated delivery of the range of services provided by the centre to meet its core purpose</t>
  </si>
  <si>
    <t>The extent to which the centre supports and encourages families in the reach area to engage with services and uses their views to develop the range of provision</t>
  </si>
  <si>
    <t xml:space="preserve">2. Where the number of inspections is small, percentages are not shown. </t>
  </si>
  <si>
    <t>1 October 2011 - 31 December 2011</t>
  </si>
  <si>
    <t>2. Wording of some judgements refreshed on 1 September 2011 but the criteria for assessing them remained unchanged. Data are amalgamated for inspections conducted before and after this date.</t>
  </si>
  <si>
    <t xml:space="preserve">1. Where the number of inspections is small, percentages are not shown. </t>
  </si>
  <si>
    <t>Susan Gregory</t>
  </si>
  <si>
    <t>1 January 2012 - 31 March 2012</t>
  </si>
  <si>
    <t>1 April 2012 and 30 June 2012</t>
  </si>
  <si>
    <t>Second year (1 April 2011 - 31 March 2012)</t>
  </si>
  <si>
    <r>
      <t>The extent to which the range of services, activities and opportunities meet the needs of families, including those in target groups</t>
    </r>
    <r>
      <rPr>
        <vertAlign val="superscript"/>
        <sz val="8"/>
        <rFont val="Tahoma"/>
        <family val="2"/>
      </rPr>
      <t>4</t>
    </r>
  </si>
  <si>
    <t>Table 5: Overall effectiveness of children's centres inspected in the last quarter, by local authority</t>
  </si>
  <si>
    <t>1 April 2012 - 30 June 2012</t>
  </si>
  <si>
    <t>1 January 2012 and 31 March 2012</t>
  </si>
  <si>
    <t>1 Apr 2012 - 30 Jun 2012 (151)</t>
  </si>
  <si>
    <t>1 Jan 2012 - 31 Mar 2012 (234)</t>
  </si>
  <si>
    <t>1 Oct 2011 - 31 Dec 2011 (205)</t>
  </si>
  <si>
    <t>1 Jul 2011 - 30 Sep 2011 (158)</t>
  </si>
  <si>
    <t>Louise Butler</t>
  </si>
  <si>
    <t>Number of centres</t>
  </si>
  <si>
    <t>Percentage of centres</t>
  </si>
  <si>
    <t>14 March 2013</t>
  </si>
  <si>
    <t>1 July 2012 and 30 September 2012</t>
  </si>
  <si>
    <t>1.Figures represent the number of children's centres.</t>
  </si>
  <si>
    <t>1 July 2012 - 30 September 2012</t>
  </si>
  <si>
    <t>1 Jul 2012 - 30 Sep 2012 (111)</t>
  </si>
  <si>
    <t>Final</t>
  </si>
  <si>
    <t>Table 1: Number of children's centres inspected between 1 April 2010 and 30 September 2012, by quarter and monthly period</t>
  </si>
  <si>
    <t>1 April 2010 to 30 September 2012</t>
  </si>
  <si>
    <t>Table 3: Most recent inspection outcomes of children's centres inspected between 1 April 2010 and 30 September 2012</t>
  </si>
  <si>
    <t>Table 6: Overall effectiveness of children's centres inspected between 1 April 2010 and 30 September 2012, by local authority</t>
  </si>
  <si>
    <t>Table 4: Overall effectiveness of children's centres inspected between 1 April 2010 and 30 September 2012, by quarter</t>
  </si>
  <si>
    <t>Table 1: Number of children's centres inspected between 1 April 2010 and 30 September 2012, by quarter and annual periods (final)</t>
  </si>
  <si>
    <r>
      <t>1 July 2010 - 30 September 2010</t>
    </r>
    <r>
      <rPr>
        <vertAlign val="superscript"/>
        <sz val="10"/>
        <rFont val="Tahoma"/>
        <family val="2"/>
      </rPr>
      <t>2</t>
    </r>
  </si>
  <si>
    <r>
      <t>1 April 2010 - 30 June 2010</t>
    </r>
    <r>
      <rPr>
        <vertAlign val="superscript"/>
        <sz val="10"/>
        <rFont val="Tahoma"/>
        <family val="2"/>
      </rPr>
      <t>3</t>
    </r>
  </si>
  <si>
    <t>2. There were no inspections of children's centres carried out in August 2010.</t>
  </si>
  <si>
    <t>3. Inspection of children's centres commenced in May 2010.</t>
  </si>
  <si>
    <r>
      <t>Table 3: Most recent inspection outcomes of children's centres inspected between 1 April 2010 and 30 September 2012 (final)</t>
    </r>
    <r>
      <rPr>
        <b/>
        <vertAlign val="superscript"/>
        <sz val="10"/>
        <rFont val="Tahoma"/>
        <family val="2"/>
      </rPr>
      <t>1 2</t>
    </r>
  </si>
  <si>
    <r>
      <t>Table 4: Overall effectiveness of children's centres inspected between 1 April 2010 and 30 September 2012, by quarter</t>
    </r>
    <r>
      <rPr>
        <b/>
        <vertAlign val="superscript"/>
        <sz val="10"/>
        <rFont val="Tahoma"/>
        <family val="2"/>
      </rPr>
      <t>1</t>
    </r>
  </si>
  <si>
    <t xml:space="preserve"> July 2012</t>
  </si>
  <si>
    <t xml:space="preserve"> August 2012</t>
  </si>
  <si>
    <t>Table 5: Overall effectiveness of children's centres inspected between 1 September 2011 and 30 September 2012, by local authority¹ (final)</t>
  </si>
  <si>
    <t>Overall effectiveness (111)</t>
  </si>
  <si>
    <t>How good are outcomes for users? (111)</t>
  </si>
  <si>
    <t>How good is the provision? (111)</t>
  </si>
  <si>
    <t>How effective are the leadership and management? (111)</t>
  </si>
  <si>
    <t>1 Apr 2011 - 30 Jun 2011 (149)</t>
  </si>
  <si>
    <r>
      <t>Chart 1: Key judgements of children's centres inspected between 1 October 2012 and 30 September 2012</t>
    </r>
    <r>
      <rPr>
        <b/>
        <vertAlign val="superscript"/>
        <sz val="10"/>
        <rFont val="Tahoma"/>
        <family val="2"/>
      </rPr>
      <t>1</t>
    </r>
  </si>
  <si>
    <r>
      <t>Chart 2: Overall effectiveness of children's centres inspected between 1 April 2011 and 30 September 2012, by quarter</t>
    </r>
    <r>
      <rPr>
        <b/>
        <vertAlign val="superscript"/>
        <sz val="10"/>
        <rFont val="Tahoma"/>
        <family val="2"/>
      </rPr>
      <t>1</t>
    </r>
  </si>
  <si>
    <t>Chart 2: Overall effectiveness of children's centres inspected between 1 April 2011 and 30 September 2012, by quarter</t>
  </si>
  <si>
    <r>
      <t>Table 6: Overall effectiveness of children's centres inspected between 1 April 2010 and 30 September 2012, by local authority (final)</t>
    </r>
    <r>
      <rPr>
        <b/>
        <vertAlign val="superscript"/>
        <sz val="10"/>
        <rFont val="Tahoma"/>
        <family val="2"/>
      </rPr>
      <t>1 2</t>
    </r>
  </si>
  <si>
    <t xml:space="preserve">2.This quarter includes two month's of inspections (July and August) which were published in the 2011/12 Annual Report. </t>
  </si>
  <si>
    <t xml:space="preserve"> September 2012</t>
  </si>
  <si>
    <r>
      <t>1 July 2012 - 30 September 2012</t>
    </r>
    <r>
      <rPr>
        <vertAlign val="superscript"/>
        <sz val="10"/>
        <rFont val="Tahoma"/>
        <family val="2"/>
      </rPr>
      <t>2</t>
    </r>
  </si>
  <si>
    <t>1. Includes all inspections, including re-inspections</t>
  </si>
  <si>
    <t>Table 2: Inspection outcomes of children's centres inspected between 1 July 2012 and 30 September 2012 (final)¹ ²</t>
  </si>
</sst>
</file>

<file path=xl/styles.xml><?xml version="1.0" encoding="utf-8"?>
<styleSheet xmlns="http://schemas.openxmlformats.org/spreadsheetml/2006/main">
  <fonts count="42">
    <font>
      <sz val="10"/>
      <name val="Tahoma"/>
    </font>
    <font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sz val="10"/>
      <name val="Tahoma"/>
      <family val="2"/>
    </font>
    <font>
      <b/>
      <sz val="12"/>
      <name val="Tahoma"/>
      <family val="2"/>
    </font>
    <font>
      <u/>
      <sz val="10"/>
      <color indexed="12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u/>
      <sz val="12"/>
      <color indexed="12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.5"/>
      <name val="Tahoma"/>
      <family val="2"/>
    </font>
    <font>
      <sz val="10"/>
      <color indexed="10"/>
      <name val="Tahoma"/>
      <family val="2"/>
    </font>
    <font>
      <b/>
      <sz val="20"/>
      <color indexed="9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i/>
      <sz val="8"/>
      <color indexed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60"/>
      <name val="Tahoma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vertAlign val="superscript"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8"/>
      <name val="Tahoma"/>
      <family val="2"/>
    </font>
    <font>
      <i/>
      <sz val="10"/>
      <name val="Tahoma"/>
      <family val="2"/>
    </font>
    <font>
      <sz val="10"/>
      <color rgb="FFFFC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6" fillId="0" borderId="0"/>
    <xf numFmtId="0" fontId="6" fillId="0" borderId="0"/>
  </cellStyleXfs>
  <cellXfs count="283">
    <xf numFmtId="0" fontId="0" fillId="0" borderId="0" xfId="0"/>
    <xf numFmtId="0" fontId="0" fillId="2" borderId="0" xfId="0" applyFill="1"/>
    <xf numFmtId="0" fontId="14" fillId="2" borderId="0" xfId="0" applyFont="1" applyFill="1"/>
    <xf numFmtId="0" fontId="9" fillId="2" borderId="0" xfId="1" applyFont="1" applyFill="1" applyAlignment="1" applyProtection="1"/>
    <xf numFmtId="0" fontId="9" fillId="2" borderId="0" xfId="1" applyFont="1" applyFill="1" applyAlignment="1" applyProtection="1">
      <alignment vertical="center" wrapText="1"/>
    </xf>
    <xf numFmtId="0" fontId="0" fillId="2" borderId="0" xfId="0" applyFill="1" applyAlignment="1" applyProtection="1">
      <alignment vertical="center" wrapText="1"/>
      <protection locked="0" hidden="1"/>
    </xf>
    <xf numFmtId="0" fontId="12" fillId="0" borderId="1" xfId="1" applyFont="1" applyBorder="1" applyAlignment="1" applyProtection="1">
      <alignment horizontal="left" vertical="center" wrapText="1"/>
    </xf>
    <xf numFmtId="0" fontId="11" fillId="2" borderId="0" xfId="0" applyFont="1" applyFill="1"/>
    <xf numFmtId="0" fontId="8" fillId="2" borderId="0" xfId="0" applyFont="1" applyFill="1"/>
    <xf numFmtId="0" fontId="12" fillId="2" borderId="0" xfId="1" applyFont="1" applyFill="1" applyAlignment="1" applyProtection="1"/>
    <xf numFmtId="0" fontId="12" fillId="2" borderId="0" xfId="1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horizontal="left" vertical="center" wrapText="1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12" fillId="2" borderId="0" xfId="1" applyFont="1" applyFill="1" applyAlignment="1" applyProtection="1">
      <alignment horizontal="left"/>
    </xf>
    <xf numFmtId="0" fontId="12" fillId="2" borderId="0" xfId="1" applyFont="1" applyFill="1" applyBorder="1" applyAlignment="1" applyProtection="1">
      <alignment wrapText="1"/>
    </xf>
    <xf numFmtId="1" fontId="4" fillId="2" borderId="0" xfId="0" applyNumberFormat="1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1" fontId="1" fillId="2" borderId="0" xfId="0" applyNumberFormat="1" applyFont="1" applyFill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Alignment="1" applyProtection="1">
      <alignment vertical="center"/>
      <protection hidden="1"/>
    </xf>
    <xf numFmtId="49" fontId="7" fillId="2" borderId="0" xfId="0" applyNumberFormat="1" applyFont="1" applyFill="1"/>
    <xf numFmtId="49" fontId="0" fillId="2" borderId="0" xfId="0" applyNumberFormat="1" applyFill="1"/>
    <xf numFmtId="0" fontId="1" fillId="2" borderId="0" xfId="0" applyFont="1" applyFill="1" applyBorder="1" applyAlignment="1">
      <alignment horizontal="left"/>
    </xf>
    <xf numFmtId="2" fontId="3" fillId="2" borderId="0" xfId="0" applyNumberFormat="1" applyFont="1" applyFill="1" applyAlignment="1" applyProtection="1">
      <alignment vertical="center" wrapText="1"/>
      <protection hidden="1"/>
    </xf>
    <xf numFmtId="0" fontId="7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0" fontId="21" fillId="2" borderId="0" xfId="0" applyFont="1" applyFill="1" applyAlignment="1" applyProtection="1">
      <alignment vertical="center" wrapText="1"/>
      <protection hidden="1"/>
    </xf>
    <xf numFmtId="0" fontId="18" fillId="2" borderId="0" xfId="0" applyFont="1" applyFill="1" applyProtection="1">
      <protection hidden="1"/>
    </xf>
    <xf numFmtId="0" fontId="22" fillId="2" borderId="0" xfId="0" applyFont="1" applyFill="1" applyBorder="1" applyProtection="1">
      <protection hidden="1"/>
    </xf>
    <xf numFmtId="0" fontId="18" fillId="2" borderId="0" xfId="0" applyFont="1" applyFill="1" applyBorder="1" applyProtection="1">
      <protection hidden="1"/>
    </xf>
    <xf numFmtId="0" fontId="23" fillId="2" borderId="0" xfId="0" applyFont="1" applyFill="1" applyBorder="1" applyAlignment="1" applyProtection="1">
      <alignment vertical="center"/>
      <protection hidden="1"/>
    </xf>
    <xf numFmtId="0" fontId="23" fillId="2" borderId="0" xfId="0" applyFont="1" applyFill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23" fillId="2" borderId="0" xfId="0" applyFont="1" applyFill="1" applyBorder="1" applyProtection="1"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18" fillId="2" borderId="0" xfId="0" applyFont="1" applyFill="1" applyBorder="1" applyAlignment="1" applyProtection="1">
      <alignment vertical="center" wrapText="1"/>
      <protection hidden="1"/>
    </xf>
    <xf numFmtId="1" fontId="22" fillId="2" borderId="0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Protection="1">
      <protection hidden="1"/>
    </xf>
    <xf numFmtId="0" fontId="23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Protection="1">
      <protection hidden="1"/>
    </xf>
    <xf numFmtId="1" fontId="17" fillId="2" borderId="0" xfId="3" applyNumberFormat="1" applyFont="1" applyFill="1" applyBorder="1" applyAlignment="1" applyProtection="1">
      <alignment horizontal="center" vertical="center"/>
    </xf>
    <xf numFmtId="0" fontId="9" fillId="0" borderId="0" xfId="1" applyAlignment="1" applyProtection="1"/>
    <xf numFmtId="0" fontId="9" fillId="0" borderId="0" xfId="1" applyAlignment="1" applyProtection="1">
      <alignment horizontal="left"/>
    </xf>
    <xf numFmtId="0" fontId="3" fillId="2" borderId="2" xfId="0" applyFont="1" applyFill="1" applyBorder="1" applyAlignment="1" applyProtection="1">
      <alignment horizontal="left" vertical="center"/>
      <protection hidden="1"/>
    </xf>
    <xf numFmtId="1" fontId="3" fillId="2" borderId="2" xfId="0" applyNumberFormat="1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1" fontId="3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Protection="1">
      <protection hidden="1"/>
    </xf>
    <xf numFmtId="1" fontId="7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protection hidden="1"/>
    </xf>
    <xf numFmtId="1" fontId="7" fillId="2" borderId="0" xfId="0" applyNumberFormat="1" applyFont="1" applyFill="1" applyBorder="1" applyProtection="1">
      <protection hidden="1"/>
    </xf>
    <xf numFmtId="0" fontId="9" fillId="0" borderId="0" xfId="1" quotePrefix="1" applyAlignment="1" applyProtection="1"/>
    <xf numFmtId="0" fontId="27" fillId="0" borderId="4" xfId="0" applyFont="1" applyBorder="1" applyAlignment="1" applyProtection="1">
      <alignment horizontal="center" vertical="center" wrapText="1" readingOrder="1"/>
      <protection locked="0"/>
    </xf>
    <xf numFmtId="3" fontId="0" fillId="0" borderId="0" xfId="0" applyNumberFormat="1" applyFill="1" applyBorder="1"/>
    <xf numFmtId="0" fontId="0" fillId="0" borderId="0" xfId="0" applyFill="1" applyBorder="1"/>
    <xf numFmtId="1" fontId="4" fillId="0" borderId="0" xfId="3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" fontId="4" fillId="2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1" fontId="1" fillId="0" borderId="0" xfId="3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" fontId="1" fillId="2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3" xfId="3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hidden="1"/>
    </xf>
    <xf numFmtId="1" fontId="1" fillId="2" borderId="3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  <protection hidden="1"/>
    </xf>
    <xf numFmtId="0" fontId="12" fillId="0" borderId="1" xfId="1" applyFont="1" applyBorder="1" applyAlignment="1" applyProtection="1">
      <alignment horizontal="left" vertical="center" wrapText="1"/>
      <protection hidden="1"/>
    </xf>
    <xf numFmtId="3" fontId="3" fillId="0" borderId="0" xfId="0" applyNumberFormat="1" applyFont="1" applyFill="1"/>
    <xf numFmtId="3" fontId="0" fillId="0" borderId="0" xfId="0" applyNumberFormat="1" applyFill="1"/>
    <xf numFmtId="0" fontId="28" fillId="0" borderId="4" xfId="0" applyFont="1" applyBorder="1" applyAlignment="1" applyProtection="1">
      <alignment horizontal="center" vertical="center" wrapText="1" readingOrder="1"/>
      <protection locked="0"/>
    </xf>
    <xf numFmtId="0" fontId="27" fillId="0" borderId="5" xfId="0" applyFont="1" applyBorder="1" applyAlignment="1" applyProtection="1">
      <alignment horizontal="center" vertical="center" wrapText="1" readingOrder="1"/>
      <protection locked="0"/>
    </xf>
    <xf numFmtId="0" fontId="7" fillId="0" borderId="0" xfId="0" applyFont="1" applyFill="1" applyBorder="1" applyProtection="1">
      <protection locked="0" hidden="1"/>
    </xf>
    <xf numFmtId="0" fontId="4" fillId="0" borderId="0" xfId="0" applyFont="1" applyFill="1" applyBorder="1" applyProtection="1">
      <protection locked="0" hidden="1"/>
    </xf>
    <xf numFmtId="0" fontId="1" fillId="0" borderId="0" xfId="0" applyFont="1" applyFill="1" applyBorder="1" applyAlignment="1" applyProtection="1">
      <alignment horizontal="center"/>
      <protection locked="0" hidden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 applyAlignment="1" applyProtection="1">
      <alignment horizontal="center"/>
      <protection locked="0" hidden="1"/>
    </xf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1" fontId="0" fillId="0" borderId="0" xfId="0" applyNumberFormat="1" applyFill="1" applyBorder="1" applyAlignment="1">
      <alignment horizontal="center" vertical="center"/>
    </xf>
    <xf numFmtId="0" fontId="31" fillId="2" borderId="0" xfId="0" applyFont="1" applyFill="1"/>
    <xf numFmtId="0" fontId="10" fillId="2" borderId="0" xfId="0" applyFont="1" applyFill="1" applyBorder="1" applyAlignment="1" applyProtection="1">
      <protection hidden="1"/>
    </xf>
    <xf numFmtId="2" fontId="9" fillId="2" borderId="0" xfId="1" quotePrefix="1" applyNumberFormat="1" applyFill="1" applyAlignment="1" applyProtection="1">
      <alignment horizontal="left"/>
    </xf>
    <xf numFmtId="0" fontId="33" fillId="0" borderId="0" xfId="0" applyFont="1" applyBorder="1" applyAlignment="1" applyProtection="1">
      <alignment vertical="top" wrapText="1" readingOrder="1"/>
      <protection locked="0"/>
    </xf>
    <xf numFmtId="0" fontId="7" fillId="0" borderId="0" xfId="0" applyFont="1"/>
    <xf numFmtId="0" fontId="1" fillId="0" borderId="0" xfId="0" applyFont="1" applyFill="1" applyBorder="1" applyAlignment="1" applyProtection="1">
      <protection locked="0" hidden="1"/>
    </xf>
    <xf numFmtId="0" fontId="27" fillId="0" borderId="0" xfId="0" applyFont="1" applyBorder="1" applyAlignment="1" applyProtection="1">
      <alignment horizontal="center" vertical="top" wrapText="1"/>
    </xf>
    <xf numFmtId="3" fontId="34" fillId="0" borderId="0" xfId="4" applyNumberFormat="1" applyFont="1" applyFill="1" applyBorder="1" applyAlignment="1" applyProtection="1">
      <protection locked="0" hidden="1"/>
    </xf>
    <xf numFmtId="0" fontId="1" fillId="0" borderId="0" xfId="0" applyFont="1" applyFill="1" applyBorder="1" applyProtection="1">
      <protection locked="0" hidden="1"/>
    </xf>
    <xf numFmtId="0" fontId="27" fillId="0" borderId="0" xfId="0" applyFont="1" applyFill="1" applyBorder="1" applyAlignment="1" applyProtection="1">
      <alignment horizontal="center" vertical="top" wrapText="1"/>
    </xf>
    <xf numFmtId="49" fontId="7" fillId="0" borderId="0" xfId="0" applyNumberFormat="1" applyFont="1"/>
    <xf numFmtId="0" fontId="7" fillId="0" borderId="0" xfId="0" applyFont="1" applyFill="1" applyAlignment="1">
      <alignment horizontal="center" vertical="center"/>
    </xf>
    <xf numFmtId="1" fontId="4" fillId="4" borderId="0" xfId="0" applyNumberFormat="1" applyFont="1" applyFill="1" applyBorder="1" applyAlignment="1" applyProtection="1">
      <alignment horizontal="center" vertical="center"/>
      <protection hidden="1"/>
    </xf>
    <xf numFmtId="1" fontId="1" fillId="4" borderId="0" xfId="0" applyNumberFormat="1" applyFont="1" applyFill="1" applyBorder="1" applyAlignment="1" applyProtection="1">
      <alignment horizontal="center" vertical="center"/>
      <protection hidden="1"/>
    </xf>
    <xf numFmtId="1" fontId="1" fillId="4" borderId="3" xfId="0" applyNumberFormat="1" applyFont="1" applyFill="1" applyBorder="1" applyAlignment="1" applyProtection="1">
      <alignment horizontal="center" vertical="center"/>
      <protection hidden="1"/>
    </xf>
    <xf numFmtId="3" fontId="4" fillId="2" borderId="0" xfId="3" applyNumberFormat="1" applyFont="1" applyFill="1" applyBorder="1" applyAlignment="1" applyProtection="1">
      <alignment horizontal="center" vertical="center"/>
    </xf>
    <xf numFmtId="3" fontId="15" fillId="2" borderId="0" xfId="3" applyNumberFormat="1" applyFont="1" applyFill="1" applyBorder="1" applyAlignment="1" applyProtection="1">
      <alignment horizontal="center" vertical="center"/>
    </xf>
    <xf numFmtId="3" fontId="15" fillId="2" borderId="3" xfId="3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/>
      <protection locked="0" hidden="1"/>
    </xf>
    <xf numFmtId="0" fontId="0" fillId="2" borderId="2" xfId="0" applyFill="1" applyBorder="1" applyProtection="1">
      <protection hidden="1"/>
    </xf>
    <xf numFmtId="1" fontId="7" fillId="2" borderId="0" xfId="0" applyNumberFormat="1" applyFont="1" applyFill="1" applyBorder="1" applyAlignment="1" applyProtection="1">
      <alignment horizontal="center" vertical="center"/>
      <protection hidden="1"/>
    </xf>
    <xf numFmtId="49" fontId="7" fillId="2" borderId="0" xfId="0" applyNumberFormat="1" applyFont="1" applyFill="1" applyBorder="1" applyAlignment="1" applyProtection="1">
      <alignment horizontal="center" vertical="center"/>
      <protection hidden="1"/>
    </xf>
    <xf numFmtId="1" fontId="0" fillId="2" borderId="0" xfId="0" applyNumberFormat="1" applyFill="1" applyAlignment="1" applyProtection="1">
      <alignment horizontal="center" vertical="center"/>
      <protection hidden="1"/>
    </xf>
    <xf numFmtId="1" fontId="0" fillId="0" borderId="0" xfId="0" applyNumberForma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2" borderId="0" xfId="0" applyFill="1" applyAlignment="1" applyProtection="1">
      <alignment horizontal="center"/>
      <protection hidden="1"/>
    </xf>
    <xf numFmtId="1" fontId="3" fillId="2" borderId="0" xfId="0" applyNumberFormat="1" applyFont="1" applyFill="1" applyAlignment="1" applyProtection="1">
      <alignment horizontal="center"/>
      <protection hidden="1"/>
    </xf>
    <xf numFmtId="1" fontId="0" fillId="2" borderId="0" xfId="0" applyNumberFormat="1" applyFill="1" applyBorder="1" applyAlignment="1" applyProtection="1">
      <alignment horizontal="center"/>
      <protection hidden="1"/>
    </xf>
    <xf numFmtId="3" fontId="4" fillId="2" borderId="0" xfId="0" applyNumberFormat="1" applyFont="1" applyFill="1" applyAlignment="1" applyProtection="1">
      <alignment horizontal="center"/>
      <protection hidden="1"/>
    </xf>
    <xf numFmtId="0" fontId="28" fillId="0" borderId="4" xfId="0" applyFont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/>
      <protection hidden="1"/>
    </xf>
    <xf numFmtId="0" fontId="38" fillId="2" borderId="0" xfId="0" applyFont="1" applyFill="1" applyProtection="1"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6" xfId="0" applyFill="1" applyBorder="1" applyProtection="1"/>
    <xf numFmtId="0" fontId="0" fillId="2" borderId="0" xfId="0" applyFill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11" fillId="0" borderId="1" xfId="0" applyFont="1" applyBorder="1" applyAlignment="1" applyProtection="1">
      <alignment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3" fontId="0" fillId="2" borderId="7" xfId="0" applyNumberFormat="1" applyFill="1" applyBorder="1" applyProtection="1">
      <protection hidden="1"/>
    </xf>
    <xf numFmtId="3" fontId="0" fillId="2" borderId="8" xfId="0" applyNumberFormat="1" applyFill="1" applyBorder="1" applyProtection="1">
      <protection hidden="1"/>
    </xf>
    <xf numFmtId="3" fontId="0" fillId="2" borderId="0" xfId="0" applyNumberFormat="1" applyFill="1" applyBorder="1" applyProtection="1">
      <protection hidden="1"/>
    </xf>
    <xf numFmtId="0" fontId="0" fillId="2" borderId="0" xfId="0" applyFill="1" applyBorder="1" applyProtection="1"/>
    <xf numFmtId="3" fontId="11" fillId="0" borderId="7" xfId="0" applyNumberFormat="1" applyFont="1" applyBorder="1" applyProtection="1">
      <protection hidden="1"/>
    </xf>
    <xf numFmtId="3" fontId="11" fillId="2" borderId="8" xfId="0" applyNumberFormat="1" applyFont="1" applyFill="1" applyBorder="1" applyProtection="1">
      <protection hidden="1"/>
    </xf>
    <xf numFmtId="3" fontId="11" fillId="2" borderId="0" xfId="0" applyNumberFormat="1" applyFont="1" applyFill="1" applyBorder="1" applyProtection="1">
      <protection hidden="1"/>
    </xf>
    <xf numFmtId="3" fontId="11" fillId="2" borderId="7" xfId="0" applyNumberFormat="1" applyFont="1" applyFill="1" applyBorder="1" applyProtection="1">
      <protection hidden="1"/>
    </xf>
    <xf numFmtId="3" fontId="8" fillId="2" borderId="8" xfId="0" applyNumberFormat="1" applyFont="1" applyFill="1" applyBorder="1" applyProtection="1">
      <protection hidden="1"/>
    </xf>
    <xf numFmtId="3" fontId="11" fillId="2" borderId="0" xfId="0" applyNumberFormat="1" applyFont="1" applyFill="1" applyBorder="1" applyAlignment="1" applyProtection="1">
      <alignment wrapText="1"/>
      <protection hidden="1"/>
    </xf>
    <xf numFmtId="3" fontId="11" fillId="2" borderId="7" xfId="0" applyNumberFormat="1" applyFont="1" applyFill="1" applyBorder="1" applyAlignment="1" applyProtection="1">
      <alignment wrapText="1"/>
      <protection hidden="1"/>
    </xf>
    <xf numFmtId="3" fontId="11" fillId="2" borderId="8" xfId="0" applyNumberFormat="1" applyFont="1" applyFill="1" applyBorder="1" applyAlignment="1" applyProtection="1">
      <alignment wrapText="1"/>
      <protection hidden="1"/>
    </xf>
    <xf numFmtId="3" fontId="12" fillId="2" borderId="7" xfId="1" applyNumberFormat="1" applyFont="1" applyFill="1" applyBorder="1" applyAlignment="1" applyProtection="1">
      <protection hidden="1"/>
    </xf>
    <xf numFmtId="3" fontId="12" fillId="2" borderId="8" xfId="1" applyNumberFormat="1" applyFont="1" applyFill="1" applyBorder="1" applyAlignment="1" applyProtection="1">
      <protection hidden="1"/>
    </xf>
    <xf numFmtId="3" fontId="12" fillId="2" borderId="0" xfId="1" applyNumberFormat="1" applyFont="1" applyFill="1" applyBorder="1" applyAlignment="1" applyProtection="1">
      <protection hidden="1"/>
    </xf>
    <xf numFmtId="3" fontId="0" fillId="2" borderId="9" xfId="0" applyNumberFormat="1" applyFill="1" applyBorder="1" applyProtection="1">
      <protection hidden="1"/>
    </xf>
    <xf numFmtId="3" fontId="0" fillId="2" borderId="10" xfId="0" applyNumberFormat="1" applyFill="1" applyBorder="1" applyProtection="1">
      <protection hidden="1"/>
    </xf>
    <xf numFmtId="0" fontId="0" fillId="2" borderId="0" xfId="0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1" fontId="1" fillId="2" borderId="0" xfId="0" applyNumberFormat="1" applyFont="1" applyFill="1" applyBorder="1" applyAlignment="1" applyProtection="1">
      <alignment vertical="center"/>
      <protection hidden="1"/>
    </xf>
    <xf numFmtId="0" fontId="0" fillId="2" borderId="11" xfId="0" applyFill="1" applyBorder="1" applyProtection="1"/>
    <xf numFmtId="0" fontId="3" fillId="2" borderId="11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7" fillId="2" borderId="0" xfId="0" applyFont="1" applyFill="1" applyProtection="1"/>
    <xf numFmtId="3" fontId="27" fillId="0" borderId="4" xfId="0" applyNumberFormat="1" applyFont="1" applyBorder="1" applyAlignment="1" applyProtection="1">
      <alignment horizontal="center" vertical="center" wrapText="1"/>
    </xf>
    <xf numFmtId="0" fontId="28" fillId="0" borderId="4" xfId="0" applyFont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0" fillId="2" borderId="0" xfId="0" applyFont="1" applyFill="1" applyProtection="1"/>
    <xf numFmtId="0" fontId="40" fillId="2" borderId="0" xfId="0" applyFont="1" applyFill="1" applyAlignment="1" applyProtection="1">
      <alignment horizontal="center"/>
    </xf>
    <xf numFmtId="2" fontId="0" fillId="2" borderId="3" xfId="0" applyNumberFormat="1" applyFill="1" applyBorder="1" applyProtection="1"/>
    <xf numFmtId="2" fontId="0" fillId="2" borderId="3" xfId="0" applyNumberFormat="1" applyFill="1" applyBorder="1" applyAlignment="1" applyProtection="1">
      <alignment horizontal="center"/>
    </xf>
    <xf numFmtId="17" fontId="7" fillId="2" borderId="0" xfId="0" quotePrefix="1" applyNumberFormat="1" applyFont="1" applyFill="1" applyBorder="1" applyAlignment="1" applyProtection="1">
      <alignment horizontal="left" indent="3"/>
    </xf>
    <xf numFmtId="0" fontId="7" fillId="4" borderId="0" xfId="0" applyFont="1" applyFill="1" applyAlignment="1" applyProtection="1">
      <alignment horizontal="right" indent="3"/>
    </xf>
    <xf numFmtId="0" fontId="35" fillId="0" borderId="4" xfId="0" applyFont="1" applyBorder="1" applyAlignment="1" applyProtection="1">
      <alignment horizontal="right" vertical="center" wrapText="1" readingOrder="1"/>
    </xf>
    <xf numFmtId="0" fontId="7" fillId="0" borderId="0" xfId="0" applyFont="1" applyFill="1" applyAlignment="1" applyProtection="1">
      <alignment horizontal="right" indent="3"/>
    </xf>
    <xf numFmtId="0" fontId="7" fillId="2" borderId="0" xfId="0" applyFont="1" applyFill="1" applyBorder="1" applyAlignment="1" applyProtection="1">
      <alignment horizontal="left" indent="2"/>
    </xf>
    <xf numFmtId="0" fontId="1" fillId="2" borderId="0" xfId="0" applyFont="1" applyFill="1" applyProtection="1"/>
    <xf numFmtId="0" fontId="0" fillId="2" borderId="0" xfId="0" applyFill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Protection="1">
      <protection hidden="1"/>
    </xf>
    <xf numFmtId="0" fontId="20" fillId="2" borderId="3" xfId="0" applyFont="1" applyFill="1" applyBorder="1" applyAlignment="1" applyProtection="1">
      <alignment horizontal="center" vertical="center"/>
      <protection hidden="1"/>
    </xf>
    <xf numFmtId="1" fontId="20" fillId="2" borderId="3" xfId="0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Protection="1"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15" fillId="2" borderId="2" xfId="0" applyFont="1" applyFill="1" applyBorder="1" applyProtection="1">
      <protection hidden="1"/>
    </xf>
    <xf numFmtId="1" fontId="15" fillId="2" borderId="0" xfId="0" applyNumberFormat="1" applyFont="1" applyFill="1" applyProtection="1">
      <protection hidden="1"/>
    </xf>
    <xf numFmtId="1" fontId="0" fillId="0" borderId="0" xfId="0" applyNumberFormat="1" applyFill="1" applyAlignment="1" applyProtection="1">
      <alignment horizontal="center" vertical="center"/>
      <protection hidden="1"/>
    </xf>
    <xf numFmtId="0" fontId="41" fillId="0" borderId="0" xfId="0" applyFont="1" applyFill="1" applyProtection="1">
      <protection hidden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 vertical="center"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29" fillId="2" borderId="0" xfId="0" applyFont="1" applyFill="1" applyAlignment="1" applyProtection="1">
      <alignment vertical="top"/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left" wrapText="1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39" fillId="0" borderId="4" xfId="0" applyFont="1" applyBorder="1" applyAlignment="1" applyProtection="1">
      <alignment horizontal="center" vertical="center" wrapText="1" readingOrder="1"/>
    </xf>
    <xf numFmtId="1" fontId="0" fillId="2" borderId="0" xfId="0" applyNumberFormat="1" applyFill="1" applyProtection="1">
      <protection hidden="1"/>
    </xf>
    <xf numFmtId="0" fontId="30" fillId="0" borderId="4" xfId="0" applyFont="1" applyBorder="1" applyAlignment="1" applyProtection="1">
      <alignment horizontal="center" vertical="center" wrapText="1" readingOrder="1"/>
    </xf>
    <xf numFmtId="0" fontId="30" fillId="0" borderId="12" xfId="0" applyFont="1" applyBorder="1" applyAlignment="1" applyProtection="1">
      <alignment horizontal="center" vertical="center" wrapText="1" readingOrder="1"/>
    </xf>
    <xf numFmtId="0" fontId="7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38" fillId="2" borderId="0" xfId="0" applyFont="1" applyFill="1" applyProtection="1"/>
    <xf numFmtId="0" fontId="7" fillId="0" borderId="0" xfId="0" applyFont="1" applyProtection="1"/>
    <xf numFmtId="0" fontId="7" fillId="2" borderId="0" xfId="0" applyFont="1" applyFill="1" applyAlignment="1" applyProtection="1">
      <alignment horizontal="center" vertical="center"/>
    </xf>
    <xf numFmtId="1" fontId="7" fillId="2" borderId="0" xfId="0" applyNumberFormat="1" applyFont="1" applyFill="1" applyAlignment="1" applyProtection="1">
      <alignment horizontal="center" vertical="center"/>
    </xf>
    <xf numFmtId="1" fontId="7" fillId="4" borderId="0" xfId="0" applyNumberFormat="1" applyFont="1" applyFill="1" applyAlignment="1" applyProtection="1">
      <alignment horizontal="center" vertical="center"/>
    </xf>
    <xf numFmtId="0" fontId="1" fillId="0" borderId="0" xfId="0" applyFont="1" applyProtection="1"/>
    <xf numFmtId="1" fontId="0" fillId="2" borderId="0" xfId="0" applyNumberFormat="1" applyFill="1" applyProtection="1"/>
    <xf numFmtId="0" fontId="0" fillId="2" borderId="3" xfId="0" applyFill="1" applyBorder="1" applyProtection="1"/>
    <xf numFmtId="0" fontId="1" fillId="2" borderId="3" xfId="0" applyFont="1" applyFill="1" applyBorder="1" applyProtection="1"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3" fontId="1" fillId="2" borderId="0" xfId="0" applyNumberFormat="1" applyFont="1" applyFill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15" fontId="4" fillId="2" borderId="0" xfId="0" applyNumberFormat="1" applyFont="1" applyFill="1" applyProtection="1">
      <protection hidden="1"/>
    </xf>
    <xf numFmtId="0" fontId="4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center"/>
      <protection hidden="1"/>
    </xf>
    <xf numFmtId="0" fontId="15" fillId="2" borderId="0" xfId="0" applyFont="1" applyFill="1" applyProtection="1">
      <protection hidden="1"/>
    </xf>
    <xf numFmtId="0" fontId="19" fillId="3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3" fontId="11" fillId="2" borderId="7" xfId="0" applyNumberFormat="1" applyFont="1" applyFill="1" applyBorder="1" applyAlignment="1" applyProtection="1">
      <alignment horizontal="left" wrapText="1"/>
      <protection hidden="1"/>
    </xf>
    <xf numFmtId="3" fontId="11" fillId="2" borderId="8" xfId="0" applyNumberFormat="1" applyFont="1" applyFill="1" applyBorder="1" applyAlignment="1" applyProtection="1">
      <alignment horizontal="left" wrapText="1"/>
      <protection hidden="1"/>
    </xf>
    <xf numFmtId="0" fontId="8" fillId="2" borderId="0" xfId="0" applyFont="1" applyFill="1" applyAlignment="1">
      <alignment horizontal="left"/>
    </xf>
    <xf numFmtId="0" fontId="9" fillId="0" borderId="0" xfId="1" applyAlignment="1" applyProtection="1">
      <alignment horizontal="left"/>
    </xf>
    <xf numFmtId="0" fontId="9" fillId="0" borderId="0" xfId="1" applyAlignment="1" applyProtection="1"/>
    <xf numFmtId="0" fontId="9" fillId="0" borderId="0" xfId="1" quotePrefix="1" applyAlignment="1" applyProtection="1">
      <alignment horizontal="left"/>
    </xf>
    <xf numFmtId="0" fontId="9" fillId="0" borderId="0" xfId="1" quotePrefix="1" applyAlignment="1" applyProtection="1"/>
    <xf numFmtId="0" fontId="3" fillId="2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3" fillId="2" borderId="0" xfId="0" applyFont="1" applyFill="1" applyAlignment="1" applyProtection="1">
      <alignment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20" fillId="2" borderId="3" xfId="0" applyFont="1" applyFill="1" applyBorder="1" applyAlignment="1" applyProtection="1">
      <alignment horizontal="center" vertical="center" wrapText="1"/>
      <protection hidden="1"/>
    </xf>
    <xf numFmtId="0" fontId="30" fillId="2" borderId="0" xfId="0" applyFont="1" applyFill="1" applyAlignment="1" applyProtection="1">
      <alignment horizontal="left" vertical="center" wrapText="1"/>
      <protection hidden="1"/>
    </xf>
    <xf numFmtId="0" fontId="10" fillId="2" borderId="2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10" fillId="2" borderId="2" xfId="0" applyFont="1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wrapText="1"/>
    </xf>
    <xf numFmtId="0" fontId="37" fillId="2" borderId="0" xfId="0" applyFont="1" applyFill="1" applyBorder="1" applyAlignment="1" applyProtection="1">
      <alignment horizontal="left" vertical="center"/>
      <protection hidden="1"/>
    </xf>
    <xf numFmtId="0" fontId="37" fillId="2" borderId="2" xfId="0" applyFont="1" applyFill="1" applyBorder="1" applyAlignment="1" applyProtection="1">
      <alignment horizontal="center" vertical="center" wrapText="1"/>
      <protection hidden="1"/>
    </xf>
    <xf numFmtId="0" fontId="38" fillId="0" borderId="2" xfId="0" applyFont="1" applyBorder="1" applyAlignment="1" applyProtection="1">
      <alignment horizontal="center" vertical="center" wrapText="1"/>
    </xf>
    <xf numFmtId="1" fontId="37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3" fontId="4" fillId="2" borderId="0" xfId="4" applyNumberFormat="1" applyFont="1" applyFill="1" applyAlignment="1" applyProtection="1">
      <alignment horizontal="left"/>
      <protection hidden="1"/>
    </xf>
    <xf numFmtId="3" fontId="1" fillId="2" borderId="0" xfId="4" applyNumberFormat="1" applyFont="1" applyFill="1" applyBorder="1" applyAlignment="1" applyProtection="1">
      <alignment horizontal="left"/>
      <protection hidden="1"/>
    </xf>
    <xf numFmtId="3" fontId="4" fillId="2" borderId="0" xfId="0" applyNumberFormat="1" applyFont="1" applyFill="1" applyAlignment="1" applyProtection="1">
      <alignment horizontal="left"/>
      <protection hidden="1"/>
    </xf>
    <xf numFmtId="2" fontId="3" fillId="2" borderId="0" xfId="0" applyNumberFormat="1" applyFont="1" applyFill="1" applyAlignment="1" applyProtection="1">
      <alignment horizontal="left" vertical="center" wrapText="1"/>
      <protection hidden="1"/>
    </xf>
    <xf numFmtId="2" fontId="3" fillId="2" borderId="0" xfId="0" quotePrefix="1" applyNumberFormat="1" applyFont="1" applyFill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4" fillId="2" borderId="0" xfId="0" applyFont="1" applyFill="1" applyBorder="1" applyAlignment="1" applyProtection="1">
      <alignment horizontal="right"/>
      <protection hidden="1"/>
    </xf>
    <xf numFmtId="0" fontId="21" fillId="2" borderId="0" xfId="0" applyFont="1" applyFill="1" applyAlignment="1" applyProtection="1">
      <alignment horizontal="left" vertical="center" wrapText="1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 wrapText="1"/>
    </xf>
  </cellXfs>
  <cellStyles count="5">
    <cellStyle name="Hyperlink" xfId="1" builtinId="8"/>
    <cellStyle name="Normal" xfId="0" builtinId="0"/>
    <cellStyle name="Normal 2" xfId="2"/>
    <cellStyle name="Normal_Table 1" xfId="3"/>
    <cellStyle name="Normal_Table17_LATablesWeb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5BA5"/>
      <rgbColor rgb="00808000"/>
      <rgbColor rgb="00800080"/>
      <rgbColor rgb="00008080"/>
      <rgbColor rgb="00C0C0C0"/>
      <rgbColor rgb="00808080"/>
      <rgbColor rgb="00D7CE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116875"/>
      <rgbColor rgb="00D13D6A"/>
      <rgbColor rgb="0099CCFF"/>
      <rgbColor rgb="008AB23E"/>
      <rgbColor rgb="009B5BA5"/>
      <rgbColor rgb="00F9B44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B23E"/>
      <rgbColor rgb="00339966"/>
      <rgbColor rgb="00003300"/>
      <rgbColor rgb="00333300"/>
      <rgbColor rgb="00993300"/>
      <rgbColor rgb="00993366"/>
      <rgbColor rgb="00D13D6A"/>
      <rgbColor rgb="00F9B44D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5726759445766956"/>
          <c:y val="1.425438596491228E-2"/>
          <c:w val="0.70930282898149999"/>
          <c:h val="0.86781978411638938"/>
        </c:manualLayout>
      </c:layout>
      <c:barChart>
        <c:barDir val="bar"/>
        <c:grouping val="percentStacked"/>
        <c:ser>
          <c:idx val="1"/>
          <c:order val="0"/>
          <c:tx>
            <c:strRef>
              <c:f>'Datapack Charts'!$B$4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5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'Datapack Charts'!$A$5:$A$8</c:f>
              <c:strCache>
                <c:ptCount val="4"/>
                <c:pt idx="0">
                  <c:v>Overall effectiveness (111)</c:v>
                </c:pt>
                <c:pt idx="1">
                  <c:v>How good are outcomes for users? (111)</c:v>
                </c:pt>
                <c:pt idx="2">
                  <c:v>How good is the provision? (111)</c:v>
                </c:pt>
                <c:pt idx="3">
                  <c:v>How effective are the leadership and management? (111)</c:v>
                </c:pt>
              </c:strCache>
            </c:strRef>
          </c:cat>
          <c:val>
            <c:numRef>
              <c:f>'Datapack Charts'!$B$5:$B$8</c:f>
              <c:numCache>
                <c:formatCode>0</c:formatCode>
                <c:ptCount val="4"/>
                <c:pt idx="0">
                  <c:v>9.0090090090090094</c:v>
                </c:pt>
                <c:pt idx="1">
                  <c:v>8.1081081081081088</c:v>
                </c:pt>
                <c:pt idx="2">
                  <c:v>11.711711711711711</c:v>
                </c:pt>
                <c:pt idx="3">
                  <c:v>9.9099099099099099</c:v>
                </c:pt>
              </c:numCache>
            </c:numRef>
          </c:val>
        </c:ser>
        <c:ser>
          <c:idx val="2"/>
          <c:order val="1"/>
          <c:tx>
            <c:strRef>
              <c:f>'Datapack Charts'!$C$4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'Datapack Charts'!$A$5:$A$8</c:f>
              <c:strCache>
                <c:ptCount val="4"/>
                <c:pt idx="0">
                  <c:v>Overall effectiveness (111)</c:v>
                </c:pt>
                <c:pt idx="1">
                  <c:v>How good are outcomes for users? (111)</c:v>
                </c:pt>
                <c:pt idx="2">
                  <c:v>How good is the provision? (111)</c:v>
                </c:pt>
                <c:pt idx="3">
                  <c:v>How effective are the leadership and management? (111)</c:v>
                </c:pt>
              </c:strCache>
            </c:strRef>
          </c:cat>
          <c:val>
            <c:numRef>
              <c:f>'Datapack Charts'!$C$5:$C$8</c:f>
              <c:numCache>
                <c:formatCode>0</c:formatCode>
                <c:ptCount val="4"/>
                <c:pt idx="0">
                  <c:v>53.153153153153156</c:v>
                </c:pt>
                <c:pt idx="1">
                  <c:v>54.954954954954957</c:v>
                </c:pt>
                <c:pt idx="2">
                  <c:v>53.153153153153156</c:v>
                </c:pt>
                <c:pt idx="3">
                  <c:v>55.85585585585585</c:v>
                </c:pt>
              </c:numCache>
            </c:numRef>
          </c:val>
        </c:ser>
        <c:ser>
          <c:idx val="3"/>
          <c:order val="2"/>
          <c:tx>
            <c:strRef>
              <c:f>'Datapack Charts'!$D$4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'Datapack Charts'!$A$5:$A$8</c:f>
              <c:strCache>
                <c:ptCount val="4"/>
                <c:pt idx="0">
                  <c:v>Overall effectiveness (111)</c:v>
                </c:pt>
                <c:pt idx="1">
                  <c:v>How good are outcomes for users? (111)</c:v>
                </c:pt>
                <c:pt idx="2">
                  <c:v>How good is the provision? (111)</c:v>
                </c:pt>
                <c:pt idx="3">
                  <c:v>How effective are the leadership and management? (111)</c:v>
                </c:pt>
              </c:strCache>
            </c:strRef>
          </c:cat>
          <c:val>
            <c:numRef>
              <c:f>'Datapack Charts'!$D$5:$D$8</c:f>
              <c:numCache>
                <c:formatCode>0</c:formatCode>
                <c:ptCount val="4"/>
                <c:pt idx="0">
                  <c:v>34.234234234234236</c:v>
                </c:pt>
                <c:pt idx="1">
                  <c:v>34.234234234234236</c:v>
                </c:pt>
                <c:pt idx="2">
                  <c:v>32.432432432432435</c:v>
                </c:pt>
                <c:pt idx="3">
                  <c:v>30.630630630630627</c:v>
                </c:pt>
              </c:numCache>
            </c:numRef>
          </c:val>
        </c:ser>
        <c:ser>
          <c:idx val="4"/>
          <c:order val="3"/>
          <c:tx>
            <c:strRef>
              <c:f>'Datapack Charts'!$E$4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'Datapack Charts'!$A$5:$A$8</c:f>
              <c:strCache>
                <c:ptCount val="4"/>
                <c:pt idx="0">
                  <c:v>Overall effectiveness (111)</c:v>
                </c:pt>
                <c:pt idx="1">
                  <c:v>How good are outcomes for users? (111)</c:v>
                </c:pt>
                <c:pt idx="2">
                  <c:v>How good is the provision? (111)</c:v>
                </c:pt>
                <c:pt idx="3">
                  <c:v>How effective are the leadership and management? (111)</c:v>
                </c:pt>
              </c:strCache>
            </c:strRef>
          </c:cat>
          <c:val>
            <c:numRef>
              <c:f>'Datapack Charts'!$E$5:$E$8</c:f>
              <c:numCache>
                <c:formatCode>0</c:formatCode>
                <c:ptCount val="4"/>
                <c:pt idx="0">
                  <c:v>3.6036036036036037</c:v>
                </c:pt>
                <c:pt idx="1">
                  <c:v>2.7027027027027026</c:v>
                </c:pt>
                <c:pt idx="2">
                  <c:v>2.7027027027027026</c:v>
                </c:pt>
                <c:pt idx="3">
                  <c:v>3.6036036036036037</c:v>
                </c:pt>
              </c:numCache>
            </c:numRef>
          </c:val>
        </c:ser>
        <c:gapWidth val="50"/>
        <c:overlap val="100"/>
        <c:axId val="51144192"/>
        <c:axId val="51145728"/>
      </c:barChart>
      <c:catAx>
        <c:axId val="51144192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1145728"/>
        <c:crosses val="autoZero"/>
        <c:auto val="1"/>
        <c:lblAlgn val="ctr"/>
        <c:lblOffset val="100"/>
        <c:tickLblSkip val="1"/>
        <c:tickMarkSkip val="1"/>
      </c:catAx>
      <c:valAx>
        <c:axId val="51145728"/>
        <c:scaling>
          <c:orientation val="minMax"/>
        </c:scaling>
        <c:delete val="1"/>
        <c:axPos val="t"/>
        <c:numFmt formatCode="0%" sourceLinked="1"/>
        <c:tickLblPos val="none"/>
        <c:crossAx val="51144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544597972801688"/>
          <c:y val="0.90388764318367487"/>
          <c:w val="0.87354712904571918"/>
          <c:h val="0.96638751281917568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36165923703981445"/>
          <c:y val="4.569055036344756E-2"/>
          <c:w val="0.61894041022649948"/>
          <c:h val="0.80914072656805747"/>
        </c:manualLayout>
      </c:layout>
      <c:barChart>
        <c:barDir val="bar"/>
        <c:grouping val="percentStacked"/>
        <c:ser>
          <c:idx val="0"/>
          <c:order val="0"/>
          <c:tx>
            <c:strRef>
              <c:f>'Datapack Charts'!$B$24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>
              <a:solidFill>
                <a:srgbClr val="8AB23E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'Datapack Charts'!$A$25:$A$30</c:f>
              <c:strCache>
                <c:ptCount val="6"/>
                <c:pt idx="0">
                  <c:v>1 Jul 2012 - 30 Sep 2012 (111)</c:v>
                </c:pt>
                <c:pt idx="1">
                  <c:v>1 Apr 2012 - 30 Jun 2012 (151)</c:v>
                </c:pt>
                <c:pt idx="2">
                  <c:v>1 Jan 2012 - 31 Mar 2012 (234)</c:v>
                </c:pt>
                <c:pt idx="3">
                  <c:v>1 Oct 2011 - 31 Dec 2011 (205)</c:v>
                </c:pt>
                <c:pt idx="4">
                  <c:v>1 Jul 2011 - 30 Sep 2011 (158)</c:v>
                </c:pt>
                <c:pt idx="5">
                  <c:v>1 Apr 2011 - 30 Jun 2011 (149)</c:v>
                </c:pt>
              </c:strCache>
            </c:strRef>
          </c:cat>
          <c:val>
            <c:numRef>
              <c:f>'Datapack Charts'!$B$25:$B$30</c:f>
              <c:numCache>
                <c:formatCode>0</c:formatCode>
                <c:ptCount val="6"/>
                <c:pt idx="0">
                  <c:v>9.0090090090090094</c:v>
                </c:pt>
                <c:pt idx="1">
                  <c:v>15.231788079470199</c:v>
                </c:pt>
                <c:pt idx="2">
                  <c:v>9.8290598290598297</c:v>
                </c:pt>
                <c:pt idx="3">
                  <c:v>12.682926829268293</c:v>
                </c:pt>
                <c:pt idx="4">
                  <c:v>13.291139240506327</c:v>
                </c:pt>
                <c:pt idx="5">
                  <c:v>14.093959731543624</c:v>
                </c:pt>
              </c:numCache>
            </c:numRef>
          </c:val>
        </c:ser>
        <c:ser>
          <c:idx val="1"/>
          <c:order val="1"/>
          <c:tx>
            <c:strRef>
              <c:f>'Datapack Charts'!$C$24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>
              <a:solidFill>
                <a:srgbClr val="9B5BA5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'Datapack Charts'!$A$25:$A$30</c:f>
              <c:strCache>
                <c:ptCount val="6"/>
                <c:pt idx="0">
                  <c:v>1 Jul 2012 - 30 Sep 2012 (111)</c:v>
                </c:pt>
                <c:pt idx="1">
                  <c:v>1 Apr 2012 - 30 Jun 2012 (151)</c:v>
                </c:pt>
                <c:pt idx="2">
                  <c:v>1 Jan 2012 - 31 Mar 2012 (234)</c:v>
                </c:pt>
                <c:pt idx="3">
                  <c:v>1 Oct 2011 - 31 Dec 2011 (205)</c:v>
                </c:pt>
                <c:pt idx="4">
                  <c:v>1 Jul 2011 - 30 Sep 2011 (158)</c:v>
                </c:pt>
                <c:pt idx="5">
                  <c:v>1 Apr 2011 - 30 Jun 2011 (149)</c:v>
                </c:pt>
              </c:strCache>
            </c:strRef>
          </c:cat>
          <c:val>
            <c:numRef>
              <c:f>'Datapack Charts'!$C$25:$C$30</c:f>
              <c:numCache>
                <c:formatCode>0</c:formatCode>
                <c:ptCount val="6"/>
                <c:pt idx="0">
                  <c:v>53.153153153153156</c:v>
                </c:pt>
                <c:pt idx="1">
                  <c:v>54.966887417218544</c:v>
                </c:pt>
                <c:pt idx="2">
                  <c:v>55.555555555555557</c:v>
                </c:pt>
                <c:pt idx="3">
                  <c:v>53.170731707317074</c:v>
                </c:pt>
                <c:pt idx="4">
                  <c:v>51.265822784810119</c:v>
                </c:pt>
                <c:pt idx="5">
                  <c:v>55.70469798657718</c:v>
                </c:pt>
              </c:numCache>
            </c:numRef>
          </c:val>
        </c:ser>
        <c:ser>
          <c:idx val="2"/>
          <c:order val="2"/>
          <c:tx>
            <c:strRef>
              <c:f>'Datapack Charts'!$D$24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>
              <a:solidFill>
                <a:srgbClr val="F9B44D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'Datapack Charts'!$A$25:$A$30</c:f>
              <c:strCache>
                <c:ptCount val="6"/>
                <c:pt idx="0">
                  <c:v>1 Jul 2012 - 30 Sep 2012 (111)</c:v>
                </c:pt>
                <c:pt idx="1">
                  <c:v>1 Apr 2012 - 30 Jun 2012 (151)</c:v>
                </c:pt>
                <c:pt idx="2">
                  <c:v>1 Jan 2012 - 31 Mar 2012 (234)</c:v>
                </c:pt>
                <c:pt idx="3">
                  <c:v>1 Oct 2011 - 31 Dec 2011 (205)</c:v>
                </c:pt>
                <c:pt idx="4">
                  <c:v>1 Jul 2011 - 30 Sep 2011 (158)</c:v>
                </c:pt>
                <c:pt idx="5">
                  <c:v>1 Apr 2011 - 30 Jun 2011 (149)</c:v>
                </c:pt>
              </c:strCache>
            </c:strRef>
          </c:cat>
          <c:val>
            <c:numRef>
              <c:f>'Datapack Charts'!$D$25:$D$30</c:f>
              <c:numCache>
                <c:formatCode>0</c:formatCode>
                <c:ptCount val="6"/>
                <c:pt idx="0">
                  <c:v>34.234234234234236</c:v>
                </c:pt>
                <c:pt idx="1">
                  <c:v>27.152317880794701</c:v>
                </c:pt>
                <c:pt idx="2">
                  <c:v>32.478632478632477</c:v>
                </c:pt>
                <c:pt idx="3">
                  <c:v>31.219512195121951</c:v>
                </c:pt>
                <c:pt idx="4">
                  <c:v>32.911392405063289</c:v>
                </c:pt>
                <c:pt idx="5">
                  <c:v>29.530201342281881</c:v>
                </c:pt>
              </c:numCache>
            </c:numRef>
          </c:val>
        </c:ser>
        <c:ser>
          <c:idx val="3"/>
          <c:order val="3"/>
          <c:tx>
            <c:strRef>
              <c:f>'Datapack Charts'!$E$24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>
              <a:solidFill>
                <a:srgbClr val="D13D6A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'Datapack Charts'!$A$25:$A$30</c:f>
              <c:strCache>
                <c:ptCount val="6"/>
                <c:pt idx="0">
                  <c:v>1 Jul 2012 - 30 Sep 2012 (111)</c:v>
                </c:pt>
                <c:pt idx="1">
                  <c:v>1 Apr 2012 - 30 Jun 2012 (151)</c:v>
                </c:pt>
                <c:pt idx="2">
                  <c:v>1 Jan 2012 - 31 Mar 2012 (234)</c:v>
                </c:pt>
                <c:pt idx="3">
                  <c:v>1 Oct 2011 - 31 Dec 2011 (205)</c:v>
                </c:pt>
                <c:pt idx="4">
                  <c:v>1 Jul 2011 - 30 Sep 2011 (158)</c:v>
                </c:pt>
                <c:pt idx="5">
                  <c:v>1 Apr 2011 - 30 Jun 2011 (149)</c:v>
                </c:pt>
              </c:strCache>
            </c:strRef>
          </c:cat>
          <c:val>
            <c:numRef>
              <c:f>'Datapack Charts'!$E$25:$E$30</c:f>
              <c:numCache>
                <c:formatCode>0</c:formatCode>
                <c:ptCount val="6"/>
                <c:pt idx="0">
                  <c:v>3.6036036036036037</c:v>
                </c:pt>
                <c:pt idx="1">
                  <c:v>2.6490066225165565</c:v>
                </c:pt>
                <c:pt idx="2">
                  <c:v>2.1367521367521367</c:v>
                </c:pt>
                <c:pt idx="3">
                  <c:v>2.9268292682926833</c:v>
                </c:pt>
                <c:pt idx="4">
                  <c:v>2.5316455696202533</c:v>
                </c:pt>
                <c:pt idx="5">
                  <c:v>0.67114093959731547</c:v>
                </c:pt>
              </c:numCache>
            </c:numRef>
          </c:val>
        </c:ser>
        <c:gapWidth val="70"/>
        <c:overlap val="100"/>
        <c:axId val="55835264"/>
        <c:axId val="56103296"/>
      </c:barChart>
      <c:catAx>
        <c:axId val="55835264"/>
        <c:scaling>
          <c:orientation val="maxMin"/>
        </c:scaling>
        <c:axPos val="l"/>
        <c:numFmt formatCode="General" sourceLinked="1"/>
        <c:maj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6103296"/>
        <c:crosses val="autoZero"/>
        <c:auto val="1"/>
        <c:lblAlgn val="ctr"/>
        <c:lblOffset val="100"/>
      </c:catAx>
      <c:valAx>
        <c:axId val="56103296"/>
        <c:scaling>
          <c:orientation val="minMax"/>
        </c:scaling>
        <c:delete val="1"/>
        <c:axPos val="t"/>
        <c:numFmt formatCode="0%" sourceLinked="1"/>
        <c:tickLblPos val="none"/>
        <c:crossAx val="55835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wMode val="edge"/>
          <c:hMode val="edge"/>
          <c:x val="0.40827160493827164"/>
          <c:y val="0.89636819341244311"/>
          <c:w val="0.87744254190448423"/>
          <c:h val="0.9709242541865365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3657600</xdr:colOff>
      <xdr:row>1</xdr:row>
      <xdr:rowOff>38100</xdr:rowOff>
    </xdr:from>
    <xdr:to>
      <xdr:col>2</xdr:col>
      <xdr:colOff>4829175</xdr:colOff>
      <xdr:row>5</xdr:row>
      <xdr:rowOff>0</xdr:rowOff>
    </xdr:to>
    <xdr:pic>
      <xdr:nvPicPr>
        <xdr:cNvPr id="19746" name="Picture 1" descr="ofste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0350" y="200025"/>
          <a:ext cx="1171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</xdr:row>
      <xdr:rowOff>9525</xdr:rowOff>
    </xdr:from>
    <xdr:to>
      <xdr:col>8</xdr:col>
      <xdr:colOff>200025</xdr:colOff>
      <xdr:row>14</xdr:row>
      <xdr:rowOff>9525</xdr:rowOff>
    </xdr:to>
    <xdr:graphicFrame macro="">
      <xdr:nvGraphicFramePr>
        <xdr:cNvPr id="850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161925</xdr:rowOff>
    </xdr:from>
    <xdr:to>
      <xdr:col>12</xdr:col>
      <xdr:colOff>514350</xdr:colOff>
      <xdr:row>23</xdr:row>
      <xdr:rowOff>142875</xdr:rowOff>
    </xdr:to>
    <xdr:graphicFrame macro="">
      <xdr:nvGraphicFramePr>
        <xdr:cNvPr id="83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sites/OS/Lists/Stats%20policy%20and%20information/Statistical%20First%20Release%20summar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ch data"/>
      <sheetName val="Table 5a (2)"/>
      <sheetName val="Cover"/>
      <sheetName val="Contents"/>
      <sheetName val="SCCSM"/>
      <sheetName val="SCCNTI"/>
      <sheetName val="DataPack"/>
      <sheetName val="Dates1"/>
      <sheetName val="Table 1"/>
      <sheetName val="Table 2"/>
      <sheetName val="Table 2a"/>
      <sheetName val="Table 2b"/>
      <sheetName val="Table 2c"/>
      <sheetName val="Table 2d"/>
      <sheetName val="Table 2e"/>
      <sheetName val="Table 3"/>
      <sheetName val="Table 4"/>
      <sheetName val="Table 5b"/>
      <sheetName val="Table 5c"/>
      <sheetName val="Table 5d"/>
      <sheetName val="Table 6"/>
      <sheetName val="Chart 1"/>
      <sheetName val="Chart 2"/>
      <sheetName val="Chart 4"/>
      <sheetName val="Cross Tab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1 September 2009 and 31 December 2009</v>
          </cell>
        </row>
        <row r="4">
          <cell r="B4" t="str">
            <v>September 2009</v>
          </cell>
        </row>
        <row r="5">
          <cell r="B5" t="str">
            <v>October 2009</v>
          </cell>
        </row>
        <row r="6">
          <cell r="B6" t="str">
            <v>November 2009</v>
          </cell>
        </row>
        <row r="7">
          <cell r="B7" t="str">
            <v>December 2009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psi@nationalarchives.gsi.gov.uk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nationalarchives.gov.uk/doc/open-government-licence" TargetMode="External"/><Relationship Id="rId6" Type="http://schemas.openxmlformats.org/officeDocument/2006/relationships/hyperlink" Target="mailto:pressenquiries@ofsted.gov.uk" TargetMode="External"/><Relationship Id="rId5" Type="http://schemas.openxmlformats.org/officeDocument/2006/relationships/hyperlink" Target="mailto:enquiries@ofsted.gov.uk" TargetMode="External"/><Relationship Id="rId4" Type="http://schemas.openxmlformats.org/officeDocument/2006/relationships/hyperlink" Target="mailto:psi@nationalarchives.gsi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B1:N36"/>
  <sheetViews>
    <sheetView tabSelected="1" workbookViewId="0">
      <selection activeCell="C11" sqref="C11"/>
    </sheetView>
  </sheetViews>
  <sheetFormatPr defaultRowHeight="12.75"/>
  <cols>
    <col min="1" max="1" width="2.85546875" style="132" customWidth="1"/>
    <col min="2" max="2" width="41.42578125" style="132" customWidth="1"/>
    <col min="3" max="3" width="72.85546875" style="132" customWidth="1"/>
    <col min="4" max="16384" width="9.140625" style="132"/>
  </cols>
  <sheetData>
    <row r="1" spans="2:3">
      <c r="B1" s="131"/>
      <c r="C1" s="131"/>
    </row>
    <row r="2" spans="2:3">
      <c r="B2" s="133"/>
      <c r="C2" s="134"/>
    </row>
    <row r="3" spans="2:3" ht="24.75" customHeight="1">
      <c r="B3" s="133"/>
      <c r="C3" s="134"/>
    </row>
    <row r="4" spans="2:3" ht="24.75" customHeight="1">
      <c r="B4" s="133"/>
      <c r="C4" s="134"/>
    </row>
    <row r="5" spans="2:3" ht="24.75" customHeight="1">
      <c r="B5" s="135"/>
      <c r="C5" s="136"/>
    </row>
    <row r="6" spans="2:3" ht="61.5" customHeight="1">
      <c r="B6" s="228" t="s">
        <v>165</v>
      </c>
      <c r="C6" s="228"/>
    </row>
    <row r="7" spans="2:3" ht="30" customHeight="1">
      <c r="B7" s="137" t="s">
        <v>166</v>
      </c>
      <c r="C7" s="78" t="s">
        <v>220</v>
      </c>
    </row>
    <row r="8" spans="2:3" ht="30" customHeight="1">
      <c r="B8" s="137" t="s">
        <v>167</v>
      </c>
      <c r="C8" s="78" t="s">
        <v>221</v>
      </c>
    </row>
    <row r="9" spans="2:3" ht="30" customHeight="1">
      <c r="B9" s="137" t="s">
        <v>168</v>
      </c>
      <c r="C9" s="138" t="s">
        <v>263</v>
      </c>
    </row>
    <row r="10" spans="2:3" ht="30" customHeight="1">
      <c r="B10" s="137" t="s">
        <v>169</v>
      </c>
      <c r="C10" s="137" t="s">
        <v>218</v>
      </c>
    </row>
    <row r="11" spans="2:3" ht="30" customHeight="1">
      <c r="B11" s="137" t="s">
        <v>170</v>
      </c>
      <c r="C11" s="137" t="s">
        <v>270</v>
      </c>
    </row>
    <row r="12" spans="2:3" ht="30" customHeight="1">
      <c r="B12" s="137" t="s">
        <v>171</v>
      </c>
      <c r="C12" s="137" t="s">
        <v>268</v>
      </c>
    </row>
    <row r="13" spans="2:3" ht="23.25" customHeight="1">
      <c r="B13" s="229" t="s">
        <v>172</v>
      </c>
      <c r="C13" s="230" t="s">
        <v>222</v>
      </c>
    </row>
    <row r="14" spans="2:3" ht="23.25" customHeight="1">
      <c r="B14" s="229"/>
      <c r="C14" s="230"/>
    </row>
    <row r="15" spans="2:3" ht="23.25" customHeight="1">
      <c r="B15" s="229"/>
      <c r="C15" s="230"/>
    </row>
    <row r="16" spans="2:3" ht="23.25" customHeight="1">
      <c r="B16" s="229"/>
      <c r="C16" s="230"/>
    </row>
    <row r="17" spans="2:14" ht="30" customHeight="1">
      <c r="B17" s="139" t="s">
        <v>173</v>
      </c>
      <c r="C17" s="139" t="s">
        <v>248</v>
      </c>
    </row>
    <row r="18" spans="2:14" ht="30" customHeight="1">
      <c r="B18" s="139" t="s">
        <v>174</v>
      </c>
      <c r="C18" s="139" t="s">
        <v>260</v>
      </c>
    </row>
    <row r="19" spans="2:14" ht="30" customHeight="1">
      <c r="B19" s="139" t="s">
        <v>175</v>
      </c>
      <c r="C19" s="79" t="s">
        <v>223</v>
      </c>
    </row>
    <row r="20" spans="2:14" ht="30" customHeight="1">
      <c r="B20" s="139" t="s">
        <v>176</v>
      </c>
      <c r="C20" s="79" t="s">
        <v>224</v>
      </c>
    </row>
    <row r="21" spans="2:14" ht="42.75" customHeight="1">
      <c r="B21" s="139" t="s">
        <v>177</v>
      </c>
      <c r="C21" s="6" t="s">
        <v>226</v>
      </c>
    </row>
    <row r="22" spans="2:14" ht="30" customHeight="1">
      <c r="B22" s="139" t="s">
        <v>178</v>
      </c>
      <c r="C22" s="139" t="s">
        <v>225</v>
      </c>
    </row>
    <row r="23" spans="2:14" ht="30" customHeight="1">
      <c r="B23" s="139" t="s">
        <v>179</v>
      </c>
      <c r="C23" s="139" t="s">
        <v>219</v>
      </c>
    </row>
    <row r="24" spans="2:14">
      <c r="B24" s="133"/>
      <c r="C24" s="134"/>
    </row>
    <row r="25" spans="2:14">
      <c r="B25" s="140"/>
      <c r="C25" s="141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3"/>
    </row>
    <row r="26" spans="2:14" ht="15">
      <c r="B26" s="144" t="s">
        <v>94</v>
      </c>
      <c r="C26" s="145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3"/>
    </row>
    <row r="27" spans="2:14" ht="15">
      <c r="B27" s="147"/>
      <c r="C27" s="148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3"/>
    </row>
    <row r="28" spans="2:14" ht="30.75" customHeight="1">
      <c r="B28" s="231" t="s">
        <v>49</v>
      </c>
      <c r="C28" s="232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3"/>
    </row>
    <row r="29" spans="2:14" ht="15">
      <c r="B29" s="150" t="s">
        <v>96</v>
      </c>
      <c r="C29" s="151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3"/>
    </row>
    <row r="30" spans="2:14" ht="15">
      <c r="B30" s="152" t="s">
        <v>95</v>
      </c>
      <c r="C30" s="153"/>
      <c r="D30" s="154"/>
      <c r="E30" s="154"/>
      <c r="F30" s="154"/>
      <c r="G30" s="154"/>
      <c r="H30" s="154"/>
      <c r="I30" s="154"/>
      <c r="J30" s="146"/>
      <c r="K30" s="146"/>
      <c r="L30" s="146"/>
      <c r="M30" s="146"/>
      <c r="N30" s="143"/>
    </row>
    <row r="31" spans="2:14" ht="15">
      <c r="B31" s="147" t="s">
        <v>46</v>
      </c>
      <c r="C31" s="145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3"/>
    </row>
    <row r="32" spans="2:14" ht="15">
      <c r="B32" s="147" t="s">
        <v>47</v>
      </c>
      <c r="C32" s="145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3"/>
    </row>
    <row r="33" spans="2:14" ht="15">
      <c r="B33" s="152" t="s">
        <v>48</v>
      </c>
      <c r="C33" s="153"/>
      <c r="D33" s="154"/>
      <c r="E33" s="154"/>
      <c r="F33" s="146"/>
      <c r="G33" s="146"/>
      <c r="H33" s="146"/>
      <c r="I33" s="146"/>
      <c r="J33" s="146"/>
      <c r="K33" s="146"/>
      <c r="L33" s="146"/>
      <c r="M33" s="146"/>
      <c r="N33" s="143"/>
    </row>
    <row r="34" spans="2:14">
      <c r="B34" s="155"/>
      <c r="C34" s="156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3"/>
    </row>
    <row r="35" spans="2:14"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</row>
    <row r="36" spans="2:14"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</row>
  </sheetData>
  <sheetProtection sheet="1"/>
  <mergeCells count="4">
    <mergeCell ref="B6:C6"/>
    <mergeCell ref="B13:B16"/>
    <mergeCell ref="C13:C16"/>
    <mergeCell ref="B28:C28"/>
  </mergeCells>
  <phoneticPr fontId="15" type="noConversion"/>
  <hyperlinks>
    <hyperlink ref="B30:I30" r:id="rId1" display="visit http://www.nationalarchives.gov.uk/doc/open-government-licence/"/>
    <hyperlink ref="B30" r:id="rId2"/>
    <hyperlink ref="B33:E33" r:id="rId3" display="psi@nationalarchives.gsi.gov.uk"/>
    <hyperlink ref="B33" r:id="rId4"/>
    <hyperlink ref="C19" r:id="rId5"/>
    <hyperlink ref="C20" r:id="rId6"/>
  </hyperlinks>
  <pageMargins left="0.75" right="0.75" top="1" bottom="1" header="0.5" footer="0.5"/>
  <pageSetup paperSize="9" orientation="portrait" r:id="rId7"/>
  <headerFooter alignWithMargins="0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1:T182"/>
  <sheetViews>
    <sheetView workbookViewId="0"/>
  </sheetViews>
  <sheetFormatPr defaultRowHeight="12.75"/>
  <cols>
    <col min="1" max="1" width="3.7109375" style="132" customWidth="1"/>
    <col min="2" max="4" width="8.28515625" style="132" customWidth="1"/>
    <col min="5" max="5" width="1.5703125" style="132" customWidth="1"/>
    <col min="6" max="6" width="11.7109375" style="132" customWidth="1"/>
    <col min="7" max="9" width="10.5703125" style="132" customWidth="1"/>
    <col min="10" max="10" width="10.85546875" style="132" customWidth="1"/>
    <col min="11" max="14" width="10.5703125" style="132" customWidth="1"/>
    <col min="15" max="16384" width="9.140625" style="132"/>
  </cols>
  <sheetData>
    <row r="1" spans="2:20">
      <c r="B1" s="178"/>
    </row>
    <row r="2" spans="2:20" ht="14.25" customHeight="1">
      <c r="B2" s="272" t="s">
        <v>292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</row>
    <row r="3" spans="2:20" ht="12.7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2:20" ht="15" customHeight="1">
      <c r="B4" s="222"/>
      <c r="C4" s="19"/>
      <c r="D4" s="19"/>
      <c r="E4" s="19"/>
      <c r="F4" s="274" t="s">
        <v>211</v>
      </c>
      <c r="G4" s="248" t="s">
        <v>261</v>
      </c>
      <c r="H4" s="273"/>
      <c r="I4" s="273"/>
      <c r="J4" s="273"/>
      <c r="K4" s="248" t="s">
        <v>262</v>
      </c>
      <c r="L4" s="273"/>
      <c r="M4" s="273"/>
      <c r="N4" s="273"/>
    </row>
    <row r="5" spans="2:20" ht="21.75" customHeight="1">
      <c r="E5" s="200"/>
      <c r="F5" s="275"/>
      <c r="G5" s="219" t="s">
        <v>190</v>
      </c>
      <c r="H5" s="219" t="s">
        <v>191</v>
      </c>
      <c r="I5" s="219" t="s">
        <v>192</v>
      </c>
      <c r="J5" s="219" t="s">
        <v>193</v>
      </c>
      <c r="K5" s="219" t="s">
        <v>190</v>
      </c>
      <c r="L5" s="219" t="s">
        <v>191</v>
      </c>
      <c r="M5" s="219" t="s">
        <v>192</v>
      </c>
      <c r="N5" s="219" t="s">
        <v>193</v>
      </c>
    </row>
    <row r="6" spans="2:20">
      <c r="B6" s="49"/>
      <c r="C6" s="18"/>
      <c r="D6" s="18"/>
      <c r="E6" s="18"/>
      <c r="F6" s="18"/>
      <c r="G6" s="18"/>
      <c r="H6" s="18"/>
      <c r="I6" s="18"/>
      <c r="J6" s="130"/>
      <c r="K6" s="18"/>
      <c r="L6" s="18"/>
      <c r="M6" s="18"/>
      <c r="N6" s="19"/>
    </row>
    <row r="7" spans="2:20">
      <c r="B7" s="270" t="s">
        <v>118</v>
      </c>
      <c r="C7" s="270"/>
      <c r="D7" s="270"/>
      <c r="E7" s="17"/>
      <c r="F7" s="125">
        <f>SUM(F9+F23+F48+F65+F76+F92+F105+F140+F161)</f>
        <v>1496</v>
      </c>
      <c r="G7" s="17">
        <f>SUM(G9+G23+G48+G65+G76+G92+G105+G140+G161)</f>
        <v>194</v>
      </c>
      <c r="H7" s="17">
        <f>SUM(H9+H23+H48+H65+H76+H92+H105+H140+H161)</f>
        <v>843</v>
      </c>
      <c r="I7" s="17">
        <f>SUM(I9+I23+I48+I65+I76+I92+I105+I140+I161)</f>
        <v>438</v>
      </c>
      <c r="J7" s="129">
        <f>SUM(J9+J23+J48+J65+J76+J92+J105+J140+J161)</f>
        <v>21</v>
      </c>
      <c r="K7" s="17">
        <f>SUM(G7/F7*100)</f>
        <v>12.967914438502673</v>
      </c>
      <c r="L7" s="17">
        <f>SUM(H7/F7*100)</f>
        <v>56.350267379679138</v>
      </c>
      <c r="M7" s="17">
        <f>SUM(I7/F7*100)</f>
        <v>29.27807486631016</v>
      </c>
      <c r="N7" s="17">
        <f>SUM(J7/F7*100)</f>
        <v>1.4037433155080214</v>
      </c>
      <c r="O7" s="223"/>
    </row>
    <row r="8" spans="2:20">
      <c r="B8" s="49"/>
      <c r="C8" s="21"/>
      <c r="D8" s="21"/>
      <c r="E8" s="19"/>
      <c r="F8" s="19"/>
      <c r="G8" s="19"/>
      <c r="H8" s="19"/>
      <c r="I8" s="19"/>
      <c r="J8" s="130"/>
      <c r="K8" s="17"/>
      <c r="L8" s="19"/>
      <c r="M8" s="19"/>
      <c r="N8" s="19"/>
    </row>
    <row r="9" spans="2:20">
      <c r="B9" s="270" t="s">
        <v>119</v>
      </c>
      <c r="C9" s="270"/>
      <c r="D9" s="270"/>
      <c r="E9" s="17"/>
      <c r="F9" s="17">
        <f>SUM(F10:F21)</f>
        <v>101</v>
      </c>
      <c r="G9" s="17">
        <f>SUM(G10:G21)</f>
        <v>12</v>
      </c>
      <c r="H9" s="17">
        <f>SUM(H10:H21)</f>
        <v>72</v>
      </c>
      <c r="I9" s="17">
        <f>SUM(I10:I21)</f>
        <v>14</v>
      </c>
      <c r="J9" s="17">
        <f>SUM(J10:J21)</f>
        <v>3</v>
      </c>
      <c r="K9" s="17">
        <f t="shared" ref="K9:K21" si="0">SUM(G9/F9*100)</f>
        <v>11.881188118811881</v>
      </c>
      <c r="L9" s="17">
        <f t="shared" ref="L9:L21" si="1">SUM(H9/F9*100)</f>
        <v>71.287128712871279</v>
      </c>
      <c r="M9" s="17">
        <f t="shared" ref="M9:M21" si="2">SUM(I9/F9*100)</f>
        <v>13.861386138613863</v>
      </c>
      <c r="N9" s="17">
        <f t="shared" ref="N9:N21" si="3">SUM(J9/F9*100)</f>
        <v>2.9702970297029703</v>
      </c>
    </row>
    <row r="10" spans="2:20">
      <c r="B10" s="244" t="s">
        <v>154</v>
      </c>
      <c r="C10" s="244"/>
      <c r="D10" s="244"/>
      <c r="E10" s="19"/>
      <c r="F10" s="20">
        <v>3</v>
      </c>
      <c r="G10" s="224">
        <v>0</v>
      </c>
      <c r="H10" s="224">
        <v>2</v>
      </c>
      <c r="I10" s="224">
        <v>1</v>
      </c>
      <c r="J10" s="224">
        <v>0</v>
      </c>
      <c r="K10" s="20">
        <f t="shared" si="0"/>
        <v>0</v>
      </c>
      <c r="L10" s="20">
        <f t="shared" si="1"/>
        <v>66.666666666666657</v>
      </c>
      <c r="M10" s="20">
        <f t="shared" si="2"/>
        <v>33.333333333333329</v>
      </c>
      <c r="N10" s="20">
        <f t="shared" si="3"/>
        <v>0</v>
      </c>
      <c r="P10" s="224"/>
      <c r="Q10" s="224"/>
      <c r="R10" s="224"/>
      <c r="S10" s="224"/>
      <c r="T10" s="224"/>
    </row>
    <row r="11" spans="2:20">
      <c r="B11" s="244" t="s">
        <v>1</v>
      </c>
      <c r="C11" s="244"/>
      <c r="D11" s="244"/>
      <c r="E11" s="19"/>
      <c r="F11" s="20">
        <v>24</v>
      </c>
      <c r="G11" s="224">
        <v>0</v>
      </c>
      <c r="H11" s="224">
        <v>13</v>
      </c>
      <c r="I11" s="224">
        <v>8</v>
      </c>
      <c r="J11" s="224">
        <v>3</v>
      </c>
      <c r="K11" s="20">
        <f t="shared" si="0"/>
        <v>0</v>
      </c>
      <c r="L11" s="20">
        <f t="shared" si="1"/>
        <v>54.166666666666664</v>
      </c>
      <c r="M11" s="20">
        <f t="shared" si="2"/>
        <v>33.333333333333329</v>
      </c>
      <c r="N11" s="20">
        <f t="shared" si="3"/>
        <v>12.5</v>
      </c>
      <c r="P11" s="224"/>
      <c r="Q11" s="224"/>
      <c r="R11" s="224"/>
      <c r="S11" s="224"/>
      <c r="T11" s="224"/>
    </row>
    <row r="12" spans="2:20">
      <c r="B12" s="244" t="s">
        <v>62</v>
      </c>
      <c r="C12" s="244"/>
      <c r="D12" s="244"/>
      <c r="E12" s="19"/>
      <c r="F12" s="20">
        <v>4</v>
      </c>
      <c r="G12" s="224">
        <v>0</v>
      </c>
      <c r="H12" s="224">
        <v>3</v>
      </c>
      <c r="I12" s="224">
        <v>1</v>
      </c>
      <c r="J12" s="224">
        <v>0</v>
      </c>
      <c r="K12" s="20">
        <f t="shared" si="0"/>
        <v>0</v>
      </c>
      <c r="L12" s="20">
        <f t="shared" si="1"/>
        <v>75</v>
      </c>
      <c r="M12" s="20">
        <f t="shared" si="2"/>
        <v>25</v>
      </c>
      <c r="N12" s="20">
        <f t="shared" si="3"/>
        <v>0</v>
      </c>
      <c r="P12" s="224"/>
      <c r="Q12" s="224"/>
      <c r="R12" s="224"/>
      <c r="S12" s="224"/>
      <c r="T12" s="224"/>
    </row>
    <row r="13" spans="2:20">
      <c r="B13" s="244" t="s">
        <v>137</v>
      </c>
      <c r="C13" s="244"/>
      <c r="D13" s="244"/>
      <c r="E13" s="19"/>
      <c r="F13" s="20">
        <v>4</v>
      </c>
      <c r="G13" s="224">
        <v>0</v>
      </c>
      <c r="H13" s="224">
        <v>3</v>
      </c>
      <c r="I13" s="224">
        <v>1</v>
      </c>
      <c r="J13" s="224">
        <v>0</v>
      </c>
      <c r="K13" s="20">
        <f t="shared" si="0"/>
        <v>0</v>
      </c>
      <c r="L13" s="20">
        <f t="shared" si="1"/>
        <v>75</v>
      </c>
      <c r="M13" s="20">
        <f t="shared" si="2"/>
        <v>25</v>
      </c>
      <c r="N13" s="20">
        <f t="shared" si="3"/>
        <v>0</v>
      </c>
      <c r="P13" s="224"/>
      <c r="Q13" s="224"/>
      <c r="R13" s="224"/>
      <c r="S13" s="224"/>
      <c r="T13" s="224"/>
    </row>
    <row r="14" spans="2:20">
      <c r="B14" s="244" t="s">
        <v>139</v>
      </c>
      <c r="C14" s="244"/>
      <c r="D14" s="244"/>
      <c r="E14" s="19"/>
      <c r="F14" s="20">
        <v>8</v>
      </c>
      <c r="G14" s="224">
        <v>0</v>
      </c>
      <c r="H14" s="224">
        <v>8</v>
      </c>
      <c r="I14" s="224">
        <v>0</v>
      </c>
      <c r="J14" s="224">
        <v>0</v>
      </c>
      <c r="K14" s="20">
        <f t="shared" si="0"/>
        <v>0</v>
      </c>
      <c r="L14" s="20">
        <f t="shared" si="1"/>
        <v>100</v>
      </c>
      <c r="M14" s="20">
        <f t="shared" si="2"/>
        <v>0</v>
      </c>
      <c r="N14" s="20">
        <f t="shared" si="3"/>
        <v>0</v>
      </c>
      <c r="P14" s="224"/>
      <c r="Q14" s="224"/>
      <c r="R14" s="224"/>
      <c r="S14" s="224"/>
      <c r="T14" s="224"/>
    </row>
    <row r="15" spans="2:20">
      <c r="B15" s="244" t="s">
        <v>111</v>
      </c>
      <c r="C15" s="244"/>
      <c r="D15" s="244"/>
      <c r="E15" s="19"/>
      <c r="F15" s="20">
        <v>10</v>
      </c>
      <c r="G15" s="224">
        <v>2</v>
      </c>
      <c r="H15" s="224">
        <v>8</v>
      </c>
      <c r="I15" s="224">
        <v>0</v>
      </c>
      <c r="J15" s="224">
        <v>0</v>
      </c>
      <c r="K15" s="20">
        <f t="shared" si="0"/>
        <v>20</v>
      </c>
      <c r="L15" s="20">
        <f t="shared" si="1"/>
        <v>80</v>
      </c>
      <c r="M15" s="20">
        <f t="shared" si="2"/>
        <v>0</v>
      </c>
      <c r="N15" s="20">
        <f t="shared" si="3"/>
        <v>0</v>
      </c>
      <c r="P15" s="224"/>
      <c r="Q15" s="224"/>
      <c r="R15" s="224"/>
      <c r="S15" s="224"/>
      <c r="T15" s="224"/>
    </row>
    <row r="16" spans="2:20">
      <c r="B16" s="244" t="s">
        <v>121</v>
      </c>
      <c r="C16" s="244"/>
      <c r="D16" s="244"/>
      <c r="E16" s="19"/>
      <c r="F16" s="20">
        <v>10</v>
      </c>
      <c r="G16" s="224">
        <v>6</v>
      </c>
      <c r="H16" s="224">
        <v>4</v>
      </c>
      <c r="I16" s="224">
        <v>0</v>
      </c>
      <c r="J16" s="224">
        <v>0</v>
      </c>
      <c r="K16" s="20">
        <f t="shared" si="0"/>
        <v>60</v>
      </c>
      <c r="L16" s="20">
        <f t="shared" si="1"/>
        <v>40</v>
      </c>
      <c r="M16" s="20">
        <f t="shared" si="2"/>
        <v>0</v>
      </c>
      <c r="N16" s="20">
        <f t="shared" si="3"/>
        <v>0</v>
      </c>
      <c r="P16" s="224"/>
      <c r="Q16" s="224"/>
      <c r="R16" s="224"/>
      <c r="S16" s="224"/>
      <c r="T16" s="224"/>
    </row>
    <row r="17" spans="2:20">
      <c r="B17" s="244" t="s">
        <v>109</v>
      </c>
      <c r="C17" s="244"/>
      <c r="D17" s="244"/>
      <c r="E17" s="19"/>
      <c r="F17" s="20">
        <v>12</v>
      </c>
      <c r="G17" s="224">
        <v>2</v>
      </c>
      <c r="H17" s="224">
        <v>9</v>
      </c>
      <c r="I17" s="224">
        <v>1</v>
      </c>
      <c r="J17" s="224">
        <v>0</v>
      </c>
      <c r="K17" s="20">
        <f t="shared" si="0"/>
        <v>16.666666666666664</v>
      </c>
      <c r="L17" s="20">
        <f t="shared" si="1"/>
        <v>75</v>
      </c>
      <c r="M17" s="20">
        <f t="shared" si="2"/>
        <v>8.3333333333333321</v>
      </c>
      <c r="N17" s="20">
        <f t="shared" si="3"/>
        <v>0</v>
      </c>
      <c r="P17" s="224"/>
      <c r="Q17" s="224"/>
      <c r="R17" s="224"/>
      <c r="S17" s="224"/>
      <c r="T17" s="224"/>
    </row>
    <row r="18" spans="2:20">
      <c r="B18" s="244" t="s">
        <v>140</v>
      </c>
      <c r="C18" s="244"/>
      <c r="D18" s="244"/>
      <c r="E18" s="19"/>
      <c r="F18" s="20">
        <v>3</v>
      </c>
      <c r="G18" s="224">
        <v>1</v>
      </c>
      <c r="H18" s="224">
        <v>2</v>
      </c>
      <c r="I18" s="224">
        <v>0</v>
      </c>
      <c r="J18" s="224">
        <v>0</v>
      </c>
      <c r="K18" s="20">
        <f t="shared" si="0"/>
        <v>33.333333333333329</v>
      </c>
      <c r="L18" s="20">
        <f t="shared" si="1"/>
        <v>66.666666666666657</v>
      </c>
      <c r="M18" s="20">
        <f t="shared" si="2"/>
        <v>0</v>
      </c>
      <c r="N18" s="20">
        <f t="shared" si="3"/>
        <v>0</v>
      </c>
      <c r="P18" s="224"/>
      <c r="Q18" s="224"/>
      <c r="R18" s="224"/>
      <c r="S18" s="224"/>
      <c r="T18" s="224"/>
    </row>
    <row r="19" spans="2:20">
      <c r="B19" s="244" t="s">
        <v>97</v>
      </c>
      <c r="C19" s="244"/>
      <c r="D19" s="244"/>
      <c r="E19" s="19"/>
      <c r="F19" s="20">
        <v>8</v>
      </c>
      <c r="G19" s="224">
        <v>1</v>
      </c>
      <c r="H19" s="224">
        <v>5</v>
      </c>
      <c r="I19" s="224">
        <v>2</v>
      </c>
      <c r="J19" s="224">
        <v>0</v>
      </c>
      <c r="K19" s="20">
        <f t="shared" si="0"/>
        <v>12.5</v>
      </c>
      <c r="L19" s="20">
        <f t="shared" si="1"/>
        <v>62.5</v>
      </c>
      <c r="M19" s="20">
        <f t="shared" si="2"/>
        <v>25</v>
      </c>
      <c r="N19" s="20">
        <f t="shared" si="3"/>
        <v>0</v>
      </c>
      <c r="P19" s="224"/>
      <c r="Q19" s="224"/>
      <c r="R19" s="224"/>
      <c r="S19" s="224"/>
      <c r="T19" s="224"/>
    </row>
    <row r="20" spans="2:20">
      <c r="B20" s="244" t="s">
        <v>138</v>
      </c>
      <c r="C20" s="244"/>
      <c r="D20" s="244"/>
      <c r="E20" s="19"/>
      <c r="F20" s="20">
        <v>4</v>
      </c>
      <c r="G20" s="224">
        <v>0</v>
      </c>
      <c r="H20" s="224">
        <v>4</v>
      </c>
      <c r="I20" s="224">
        <v>0</v>
      </c>
      <c r="J20" s="224">
        <v>0</v>
      </c>
      <c r="K20" s="20">
        <f t="shared" si="0"/>
        <v>0</v>
      </c>
      <c r="L20" s="20">
        <f t="shared" si="1"/>
        <v>100</v>
      </c>
      <c r="M20" s="20">
        <f t="shared" si="2"/>
        <v>0</v>
      </c>
      <c r="N20" s="20">
        <f t="shared" si="3"/>
        <v>0</v>
      </c>
      <c r="P20" s="224"/>
      <c r="Q20" s="224"/>
      <c r="R20" s="224"/>
      <c r="S20" s="224"/>
      <c r="T20" s="224"/>
    </row>
    <row r="21" spans="2:20">
      <c r="B21" s="244" t="s">
        <v>57</v>
      </c>
      <c r="C21" s="244"/>
      <c r="D21" s="244"/>
      <c r="E21" s="19"/>
      <c r="F21" s="20">
        <v>11</v>
      </c>
      <c r="G21" s="224">
        <v>0</v>
      </c>
      <c r="H21" s="224">
        <v>11</v>
      </c>
      <c r="I21" s="224">
        <v>0</v>
      </c>
      <c r="J21" s="224">
        <v>0</v>
      </c>
      <c r="K21" s="20">
        <f t="shared" si="0"/>
        <v>0</v>
      </c>
      <c r="L21" s="20">
        <f t="shared" si="1"/>
        <v>100</v>
      </c>
      <c r="M21" s="20">
        <f t="shared" si="2"/>
        <v>0</v>
      </c>
      <c r="N21" s="20">
        <f t="shared" si="3"/>
        <v>0</v>
      </c>
      <c r="P21" s="224"/>
      <c r="Q21" s="224"/>
      <c r="R21" s="224"/>
      <c r="S21" s="224"/>
      <c r="T21" s="224"/>
    </row>
    <row r="22" spans="2:20">
      <c r="B22" s="220"/>
      <c r="C22" s="22"/>
      <c r="D22" s="20"/>
      <c r="E22" s="20"/>
      <c r="F22" s="22"/>
      <c r="G22" s="224"/>
      <c r="H22" s="224"/>
      <c r="I22" s="224"/>
      <c r="J22" s="224"/>
      <c r="K22" s="20"/>
      <c r="L22" s="20"/>
      <c r="M22" s="20"/>
      <c r="N22" s="20"/>
      <c r="P22" s="224"/>
      <c r="Q22" s="224"/>
      <c r="R22" s="224"/>
      <c r="S22" s="224"/>
      <c r="T22" s="224"/>
    </row>
    <row r="23" spans="2:20">
      <c r="B23" s="270" t="s">
        <v>129</v>
      </c>
      <c r="C23" s="270"/>
      <c r="D23" s="270"/>
      <c r="E23" s="20"/>
      <c r="F23" s="225">
        <f>SUM(F24:F46)</f>
        <v>227</v>
      </c>
      <c r="G23" s="225">
        <f>SUM(G24:G46)</f>
        <v>34</v>
      </c>
      <c r="H23" s="225">
        <f>SUM(H24:H46)</f>
        <v>127</v>
      </c>
      <c r="I23" s="225">
        <f>SUM(I24:I46)</f>
        <v>65</v>
      </c>
      <c r="J23" s="225">
        <f>SUM(J24:J46)</f>
        <v>1</v>
      </c>
      <c r="K23" s="17">
        <f t="shared" ref="K23:K46" si="4">SUM(G23/F23*100)</f>
        <v>14.977973568281937</v>
      </c>
      <c r="L23" s="17">
        <f t="shared" ref="L23:L46" si="5">SUM(H23/F23*100)</f>
        <v>55.947136563876654</v>
      </c>
      <c r="M23" s="17">
        <f t="shared" ref="M23:M46" si="6">SUM(I23/F23*100)</f>
        <v>28.634361233480178</v>
      </c>
      <c r="N23" s="17">
        <f t="shared" ref="N23:N46" si="7">SUM(J23/F23*100)</f>
        <v>0.44052863436123352</v>
      </c>
      <c r="P23" s="224"/>
      <c r="Q23" s="224"/>
      <c r="R23" s="224"/>
      <c r="S23" s="224"/>
      <c r="T23" s="224"/>
    </row>
    <row r="24" spans="2:20">
      <c r="B24" s="265" t="s">
        <v>77</v>
      </c>
      <c r="C24" s="265"/>
      <c r="D24" s="265"/>
      <c r="E24" s="19"/>
      <c r="F24" s="20">
        <v>9</v>
      </c>
      <c r="G24" s="224">
        <v>0</v>
      </c>
      <c r="H24" s="224">
        <v>8</v>
      </c>
      <c r="I24" s="224">
        <v>1</v>
      </c>
      <c r="J24" s="224">
        <v>0</v>
      </c>
      <c r="K24" s="20">
        <f t="shared" si="4"/>
        <v>0</v>
      </c>
      <c r="L24" s="20">
        <f t="shared" si="5"/>
        <v>88.888888888888886</v>
      </c>
      <c r="M24" s="20">
        <f t="shared" si="6"/>
        <v>11.111111111111111</v>
      </c>
      <c r="N24" s="20">
        <f t="shared" si="7"/>
        <v>0</v>
      </c>
      <c r="P24" s="224"/>
      <c r="Q24" s="224"/>
      <c r="R24" s="224"/>
      <c r="S24" s="224"/>
      <c r="T24" s="224"/>
    </row>
    <row r="25" spans="2:20">
      <c r="B25" s="265" t="s">
        <v>6</v>
      </c>
      <c r="C25" s="265"/>
      <c r="D25" s="265"/>
      <c r="E25" s="19"/>
      <c r="F25" s="20">
        <v>9</v>
      </c>
      <c r="G25" s="224">
        <v>5</v>
      </c>
      <c r="H25" s="224">
        <v>4</v>
      </c>
      <c r="I25" s="224">
        <v>0</v>
      </c>
      <c r="J25" s="224">
        <v>0</v>
      </c>
      <c r="K25" s="20">
        <f t="shared" si="4"/>
        <v>55.555555555555557</v>
      </c>
      <c r="L25" s="20">
        <f t="shared" si="5"/>
        <v>44.444444444444443</v>
      </c>
      <c r="M25" s="20">
        <f t="shared" si="6"/>
        <v>0</v>
      </c>
      <c r="N25" s="20">
        <f t="shared" si="7"/>
        <v>0</v>
      </c>
      <c r="P25" s="224"/>
      <c r="Q25" s="224"/>
      <c r="R25" s="224"/>
      <c r="S25" s="224"/>
      <c r="T25" s="224"/>
    </row>
    <row r="26" spans="2:20">
      <c r="B26" s="265" t="s">
        <v>98</v>
      </c>
      <c r="C26" s="265"/>
      <c r="D26" s="265"/>
      <c r="E26" s="19"/>
      <c r="F26" s="20">
        <v>6</v>
      </c>
      <c r="G26" s="224">
        <v>0</v>
      </c>
      <c r="H26" s="224">
        <v>1</v>
      </c>
      <c r="I26" s="224">
        <v>5</v>
      </c>
      <c r="J26" s="224">
        <v>0</v>
      </c>
      <c r="K26" s="20">
        <f t="shared" si="4"/>
        <v>0</v>
      </c>
      <c r="L26" s="20">
        <f t="shared" si="5"/>
        <v>16.666666666666664</v>
      </c>
      <c r="M26" s="20">
        <f t="shared" si="6"/>
        <v>83.333333333333343</v>
      </c>
      <c r="N26" s="20">
        <f t="shared" si="7"/>
        <v>0</v>
      </c>
      <c r="P26" s="224"/>
      <c r="Q26" s="224"/>
      <c r="R26" s="224"/>
      <c r="S26" s="224"/>
      <c r="T26" s="224"/>
    </row>
    <row r="27" spans="2:20">
      <c r="B27" s="265" t="s">
        <v>7</v>
      </c>
      <c r="C27" s="265"/>
      <c r="D27" s="265"/>
      <c r="E27" s="19"/>
      <c r="F27" s="20">
        <v>10</v>
      </c>
      <c r="G27" s="224">
        <v>0</v>
      </c>
      <c r="H27" s="224">
        <v>4</v>
      </c>
      <c r="I27" s="224">
        <v>6</v>
      </c>
      <c r="J27" s="224">
        <v>0</v>
      </c>
      <c r="K27" s="20">
        <f t="shared" si="4"/>
        <v>0</v>
      </c>
      <c r="L27" s="20">
        <f t="shared" si="5"/>
        <v>40</v>
      </c>
      <c r="M27" s="20">
        <f t="shared" si="6"/>
        <v>60</v>
      </c>
      <c r="N27" s="20">
        <f t="shared" si="7"/>
        <v>0</v>
      </c>
      <c r="P27" s="224"/>
      <c r="Q27" s="224"/>
      <c r="R27" s="224"/>
      <c r="S27" s="224"/>
      <c r="T27" s="224"/>
    </row>
    <row r="28" spans="2:20">
      <c r="B28" s="265" t="s">
        <v>20</v>
      </c>
      <c r="C28" s="265"/>
      <c r="D28" s="265"/>
      <c r="E28" s="19"/>
      <c r="F28" s="20">
        <v>3</v>
      </c>
      <c r="G28" s="224">
        <v>0</v>
      </c>
      <c r="H28" s="224">
        <v>2</v>
      </c>
      <c r="I28" s="224">
        <v>1</v>
      </c>
      <c r="J28" s="224">
        <v>0</v>
      </c>
      <c r="K28" s="20">
        <f t="shared" si="4"/>
        <v>0</v>
      </c>
      <c r="L28" s="20">
        <f t="shared" si="5"/>
        <v>66.666666666666657</v>
      </c>
      <c r="M28" s="20">
        <f t="shared" si="6"/>
        <v>33.333333333333329</v>
      </c>
      <c r="N28" s="20">
        <f t="shared" si="7"/>
        <v>0</v>
      </c>
      <c r="P28" s="224"/>
      <c r="Q28" s="224"/>
      <c r="R28" s="224"/>
      <c r="S28" s="224"/>
      <c r="T28" s="224"/>
    </row>
    <row r="29" spans="2:20">
      <c r="B29" s="265" t="s">
        <v>19</v>
      </c>
      <c r="C29" s="265"/>
      <c r="D29" s="265"/>
      <c r="E29" s="19"/>
      <c r="F29" s="20">
        <v>5</v>
      </c>
      <c r="G29" s="224">
        <v>1</v>
      </c>
      <c r="H29" s="224">
        <v>3</v>
      </c>
      <c r="I29" s="224">
        <v>1</v>
      </c>
      <c r="J29" s="224">
        <v>0</v>
      </c>
      <c r="K29" s="20">
        <f t="shared" si="4"/>
        <v>20</v>
      </c>
      <c r="L29" s="20">
        <f t="shared" si="5"/>
        <v>60</v>
      </c>
      <c r="M29" s="20">
        <f t="shared" si="6"/>
        <v>20</v>
      </c>
      <c r="N29" s="20">
        <f t="shared" si="7"/>
        <v>0</v>
      </c>
      <c r="P29" s="224"/>
      <c r="Q29" s="224"/>
      <c r="R29" s="224"/>
      <c r="S29" s="224"/>
      <c r="T29" s="224"/>
    </row>
    <row r="30" spans="2:20">
      <c r="B30" s="265" t="s">
        <v>113</v>
      </c>
      <c r="C30" s="265"/>
      <c r="D30" s="265"/>
      <c r="E30" s="19"/>
      <c r="F30" s="20">
        <v>15</v>
      </c>
      <c r="G30" s="224">
        <v>4</v>
      </c>
      <c r="H30" s="224">
        <v>11</v>
      </c>
      <c r="I30" s="224">
        <v>0</v>
      </c>
      <c r="J30" s="224">
        <v>0</v>
      </c>
      <c r="K30" s="20">
        <f t="shared" si="4"/>
        <v>26.666666666666668</v>
      </c>
      <c r="L30" s="20">
        <f t="shared" si="5"/>
        <v>73.333333333333329</v>
      </c>
      <c r="M30" s="20">
        <f t="shared" si="6"/>
        <v>0</v>
      </c>
      <c r="N30" s="20">
        <f t="shared" si="7"/>
        <v>0</v>
      </c>
      <c r="P30" s="224"/>
      <c r="Q30" s="224"/>
      <c r="R30" s="224"/>
      <c r="S30" s="224"/>
      <c r="T30" s="224"/>
    </row>
    <row r="31" spans="2:20">
      <c r="B31" s="265" t="s">
        <v>18</v>
      </c>
      <c r="C31" s="265"/>
      <c r="D31" s="265"/>
      <c r="E31" s="19"/>
      <c r="F31" s="20">
        <v>5</v>
      </c>
      <c r="G31" s="224">
        <v>0</v>
      </c>
      <c r="H31" s="224">
        <v>4</v>
      </c>
      <c r="I31" s="224">
        <v>1</v>
      </c>
      <c r="J31" s="224">
        <v>0</v>
      </c>
      <c r="K31" s="20">
        <f t="shared" si="4"/>
        <v>0</v>
      </c>
      <c r="L31" s="20">
        <f t="shared" si="5"/>
        <v>80</v>
      </c>
      <c r="M31" s="20">
        <f t="shared" si="6"/>
        <v>20</v>
      </c>
      <c r="N31" s="20">
        <f t="shared" si="7"/>
        <v>0</v>
      </c>
      <c r="P31" s="224"/>
      <c r="Q31" s="224"/>
      <c r="R31" s="224"/>
      <c r="S31" s="224"/>
      <c r="T31" s="224"/>
    </row>
    <row r="32" spans="2:20">
      <c r="B32" s="265" t="s">
        <v>2</v>
      </c>
      <c r="C32" s="265"/>
      <c r="D32" s="265"/>
      <c r="E32" s="19"/>
      <c r="F32" s="20">
        <v>6</v>
      </c>
      <c r="G32" s="224">
        <v>1</v>
      </c>
      <c r="H32" s="224">
        <v>5</v>
      </c>
      <c r="I32" s="224">
        <v>0</v>
      </c>
      <c r="J32" s="224">
        <v>0</v>
      </c>
      <c r="K32" s="20">
        <f t="shared" si="4"/>
        <v>16.666666666666664</v>
      </c>
      <c r="L32" s="20">
        <f t="shared" si="5"/>
        <v>83.333333333333343</v>
      </c>
      <c r="M32" s="20">
        <f t="shared" si="6"/>
        <v>0</v>
      </c>
      <c r="N32" s="20">
        <f t="shared" si="7"/>
        <v>0</v>
      </c>
      <c r="P32" s="224"/>
      <c r="Q32" s="224"/>
      <c r="R32" s="224"/>
      <c r="S32" s="224"/>
      <c r="T32" s="224"/>
    </row>
    <row r="33" spans="2:20">
      <c r="B33" s="265" t="s">
        <v>25</v>
      </c>
      <c r="C33" s="265"/>
      <c r="D33" s="265"/>
      <c r="E33" s="19"/>
      <c r="F33" s="20">
        <v>48</v>
      </c>
      <c r="G33" s="224">
        <v>12</v>
      </c>
      <c r="H33" s="224">
        <v>32</v>
      </c>
      <c r="I33" s="224">
        <v>4</v>
      </c>
      <c r="J33" s="224">
        <v>0</v>
      </c>
      <c r="K33" s="20">
        <f t="shared" si="4"/>
        <v>25</v>
      </c>
      <c r="L33" s="20">
        <f t="shared" si="5"/>
        <v>66.666666666666657</v>
      </c>
      <c r="M33" s="20">
        <f t="shared" si="6"/>
        <v>8.3333333333333321</v>
      </c>
      <c r="N33" s="20">
        <f t="shared" si="7"/>
        <v>0</v>
      </c>
      <c r="P33" s="224"/>
      <c r="Q33" s="224"/>
      <c r="R33" s="224"/>
      <c r="S33" s="224"/>
      <c r="T33" s="224"/>
    </row>
    <row r="34" spans="2:20">
      <c r="B34" s="265" t="s">
        <v>3</v>
      </c>
      <c r="C34" s="265"/>
      <c r="D34" s="265"/>
      <c r="E34" s="19"/>
      <c r="F34" s="20">
        <v>16</v>
      </c>
      <c r="G34" s="224">
        <v>3</v>
      </c>
      <c r="H34" s="224">
        <v>12</v>
      </c>
      <c r="I34" s="224">
        <v>1</v>
      </c>
      <c r="J34" s="224">
        <v>0</v>
      </c>
      <c r="K34" s="20">
        <f t="shared" si="4"/>
        <v>18.75</v>
      </c>
      <c r="L34" s="20">
        <f t="shared" si="5"/>
        <v>75</v>
      </c>
      <c r="M34" s="20">
        <f t="shared" si="6"/>
        <v>6.25</v>
      </c>
      <c r="N34" s="20">
        <f t="shared" si="7"/>
        <v>0</v>
      </c>
      <c r="P34" s="224"/>
      <c r="Q34" s="224"/>
      <c r="R34" s="224"/>
      <c r="S34" s="224"/>
      <c r="T34" s="224"/>
    </row>
    <row r="35" spans="2:20">
      <c r="B35" s="265" t="s">
        <v>188</v>
      </c>
      <c r="C35" s="265"/>
      <c r="D35" s="265"/>
      <c r="E35" s="19"/>
      <c r="F35" s="20">
        <v>24</v>
      </c>
      <c r="G35" s="224">
        <v>2</v>
      </c>
      <c r="H35" s="224">
        <v>6</v>
      </c>
      <c r="I35" s="224">
        <v>16</v>
      </c>
      <c r="J35" s="224">
        <v>0</v>
      </c>
      <c r="K35" s="20">
        <f t="shared" si="4"/>
        <v>8.3333333333333321</v>
      </c>
      <c r="L35" s="20">
        <f t="shared" si="5"/>
        <v>25</v>
      </c>
      <c r="M35" s="20">
        <f t="shared" si="6"/>
        <v>66.666666666666657</v>
      </c>
      <c r="N35" s="20">
        <f t="shared" si="7"/>
        <v>0</v>
      </c>
      <c r="P35" s="224"/>
      <c r="Q35" s="224"/>
      <c r="R35" s="224"/>
      <c r="S35" s="224"/>
      <c r="T35" s="224"/>
    </row>
    <row r="36" spans="2:20">
      <c r="B36" s="265" t="s">
        <v>4</v>
      </c>
      <c r="C36" s="265"/>
      <c r="D36" s="265"/>
      <c r="E36" s="19"/>
      <c r="F36" s="20">
        <v>3</v>
      </c>
      <c r="G36" s="224">
        <v>0</v>
      </c>
      <c r="H36" s="224">
        <v>3</v>
      </c>
      <c r="I36" s="224">
        <v>0</v>
      </c>
      <c r="J36" s="224">
        <v>0</v>
      </c>
      <c r="K36" s="20">
        <f t="shared" si="4"/>
        <v>0</v>
      </c>
      <c r="L36" s="20">
        <f t="shared" si="5"/>
        <v>100</v>
      </c>
      <c r="M36" s="20">
        <f t="shared" si="6"/>
        <v>0</v>
      </c>
      <c r="N36" s="20">
        <f t="shared" si="7"/>
        <v>0</v>
      </c>
      <c r="P36" s="224"/>
      <c r="Q36" s="224"/>
      <c r="R36" s="224"/>
      <c r="S36" s="224"/>
      <c r="T36" s="224"/>
    </row>
    <row r="37" spans="2:20">
      <c r="B37" s="265" t="s">
        <v>194</v>
      </c>
      <c r="C37" s="265"/>
      <c r="D37" s="265"/>
      <c r="E37" s="19"/>
      <c r="F37" s="20">
        <v>9</v>
      </c>
      <c r="G37" s="224">
        <v>1</v>
      </c>
      <c r="H37" s="224">
        <v>2</v>
      </c>
      <c r="I37" s="224">
        <v>6</v>
      </c>
      <c r="J37" s="224">
        <v>0</v>
      </c>
      <c r="K37" s="20">
        <f t="shared" si="4"/>
        <v>11.111111111111111</v>
      </c>
      <c r="L37" s="20">
        <f t="shared" si="5"/>
        <v>22.222222222222221</v>
      </c>
      <c r="M37" s="20">
        <f t="shared" si="6"/>
        <v>66.666666666666657</v>
      </c>
      <c r="N37" s="20">
        <f t="shared" si="7"/>
        <v>0</v>
      </c>
      <c r="P37" s="224"/>
      <c r="Q37" s="224"/>
      <c r="R37" s="224"/>
      <c r="S37" s="224"/>
      <c r="T37" s="224"/>
    </row>
    <row r="38" spans="2:20">
      <c r="B38" s="265" t="s">
        <v>108</v>
      </c>
      <c r="C38" s="265"/>
      <c r="D38" s="265"/>
      <c r="E38" s="19"/>
      <c r="F38" s="20">
        <v>4</v>
      </c>
      <c r="G38" s="224">
        <v>0</v>
      </c>
      <c r="H38" s="224">
        <v>2</v>
      </c>
      <c r="I38" s="224">
        <v>2</v>
      </c>
      <c r="J38" s="224">
        <v>0</v>
      </c>
      <c r="K38" s="20">
        <f t="shared" si="4"/>
        <v>0</v>
      </c>
      <c r="L38" s="20">
        <f t="shared" si="5"/>
        <v>50</v>
      </c>
      <c r="M38" s="20">
        <f t="shared" si="6"/>
        <v>50</v>
      </c>
      <c r="N38" s="20">
        <f t="shared" si="7"/>
        <v>0</v>
      </c>
      <c r="P38" s="224"/>
      <c r="Q38" s="224"/>
      <c r="R38" s="224"/>
      <c r="S38" s="224"/>
      <c r="T38" s="224"/>
    </row>
    <row r="39" spans="2:20">
      <c r="B39" s="265" t="s">
        <v>76</v>
      </c>
      <c r="C39" s="265"/>
      <c r="D39" s="265"/>
      <c r="E39" s="19"/>
      <c r="F39" s="20">
        <v>4</v>
      </c>
      <c r="G39" s="224">
        <v>1</v>
      </c>
      <c r="H39" s="224">
        <v>3</v>
      </c>
      <c r="I39" s="224">
        <v>0</v>
      </c>
      <c r="J39" s="224">
        <v>0</v>
      </c>
      <c r="K39" s="20">
        <f t="shared" si="4"/>
        <v>25</v>
      </c>
      <c r="L39" s="20">
        <f t="shared" si="5"/>
        <v>75</v>
      </c>
      <c r="M39" s="20">
        <f t="shared" si="6"/>
        <v>0</v>
      </c>
      <c r="N39" s="20">
        <f t="shared" si="7"/>
        <v>0</v>
      </c>
      <c r="P39" s="224"/>
      <c r="Q39" s="224"/>
      <c r="R39" s="224"/>
      <c r="S39" s="224"/>
      <c r="T39" s="224"/>
    </row>
    <row r="40" spans="2:20">
      <c r="B40" s="265" t="s">
        <v>61</v>
      </c>
      <c r="C40" s="265"/>
      <c r="D40" s="265"/>
      <c r="E40" s="19"/>
      <c r="F40" s="20">
        <v>8</v>
      </c>
      <c r="G40" s="224">
        <v>0</v>
      </c>
      <c r="H40" s="224">
        <v>2</v>
      </c>
      <c r="I40" s="224">
        <v>5</v>
      </c>
      <c r="J40" s="224">
        <v>1</v>
      </c>
      <c r="K40" s="20">
        <f t="shared" si="4"/>
        <v>0</v>
      </c>
      <c r="L40" s="20">
        <f t="shared" si="5"/>
        <v>25</v>
      </c>
      <c r="M40" s="20">
        <f t="shared" si="6"/>
        <v>62.5</v>
      </c>
      <c r="N40" s="20">
        <f t="shared" si="7"/>
        <v>12.5</v>
      </c>
      <c r="P40" s="224"/>
      <c r="Q40" s="224"/>
      <c r="R40" s="224"/>
      <c r="S40" s="224"/>
      <c r="T40" s="224"/>
    </row>
    <row r="41" spans="2:20">
      <c r="B41" s="265" t="s">
        <v>122</v>
      </c>
      <c r="C41" s="265"/>
      <c r="D41" s="265"/>
      <c r="E41" s="19"/>
      <c r="F41" s="20">
        <v>7</v>
      </c>
      <c r="G41" s="224">
        <v>1</v>
      </c>
      <c r="H41" s="224">
        <v>5</v>
      </c>
      <c r="I41" s="224">
        <v>1</v>
      </c>
      <c r="J41" s="224">
        <v>0</v>
      </c>
      <c r="K41" s="20">
        <f t="shared" si="4"/>
        <v>14.285714285714285</v>
      </c>
      <c r="L41" s="20">
        <f t="shared" si="5"/>
        <v>71.428571428571431</v>
      </c>
      <c r="M41" s="20">
        <f t="shared" si="6"/>
        <v>14.285714285714285</v>
      </c>
      <c r="N41" s="20">
        <f t="shared" si="7"/>
        <v>0</v>
      </c>
      <c r="P41" s="224"/>
      <c r="Q41" s="224"/>
      <c r="R41" s="224"/>
      <c r="S41" s="224"/>
      <c r="T41" s="224"/>
    </row>
    <row r="42" spans="2:20">
      <c r="B42" s="265" t="s">
        <v>58</v>
      </c>
      <c r="C42" s="265"/>
      <c r="D42" s="265"/>
      <c r="E42" s="19"/>
      <c r="F42" s="20">
        <v>7</v>
      </c>
      <c r="G42" s="224">
        <v>0</v>
      </c>
      <c r="H42" s="224">
        <v>2</v>
      </c>
      <c r="I42" s="224">
        <v>5</v>
      </c>
      <c r="J42" s="224">
        <v>0</v>
      </c>
      <c r="K42" s="20">
        <f t="shared" si="4"/>
        <v>0</v>
      </c>
      <c r="L42" s="20">
        <f t="shared" si="5"/>
        <v>28.571428571428569</v>
      </c>
      <c r="M42" s="20">
        <f t="shared" si="6"/>
        <v>71.428571428571431</v>
      </c>
      <c r="N42" s="20">
        <f t="shared" si="7"/>
        <v>0</v>
      </c>
      <c r="P42" s="224"/>
      <c r="Q42" s="224"/>
      <c r="R42" s="224"/>
      <c r="S42" s="224"/>
      <c r="T42" s="224"/>
    </row>
    <row r="43" spans="2:20">
      <c r="B43" s="269" t="s">
        <v>52</v>
      </c>
      <c r="C43" s="269"/>
      <c r="D43" s="269"/>
      <c r="E43" s="226"/>
      <c r="F43" s="20">
        <v>7</v>
      </c>
      <c r="G43" s="224">
        <v>0</v>
      </c>
      <c r="H43" s="224">
        <v>4</v>
      </c>
      <c r="I43" s="224">
        <v>3</v>
      </c>
      <c r="J43" s="224">
        <v>0</v>
      </c>
      <c r="K43" s="20">
        <f t="shared" si="4"/>
        <v>0</v>
      </c>
      <c r="L43" s="20">
        <f t="shared" si="5"/>
        <v>57.142857142857139</v>
      </c>
      <c r="M43" s="20">
        <f t="shared" si="6"/>
        <v>42.857142857142854</v>
      </c>
      <c r="N43" s="20">
        <f t="shared" si="7"/>
        <v>0</v>
      </c>
      <c r="P43" s="224"/>
      <c r="Q43" s="224"/>
      <c r="R43" s="224"/>
      <c r="S43" s="224"/>
      <c r="T43" s="224"/>
    </row>
    <row r="44" spans="2:20">
      <c r="B44" s="269" t="s">
        <v>29</v>
      </c>
      <c r="C44" s="269"/>
      <c r="D44" s="269"/>
      <c r="E44" s="226"/>
      <c r="F44" s="20">
        <v>2</v>
      </c>
      <c r="G44" s="224">
        <v>0</v>
      </c>
      <c r="H44" s="224">
        <v>1</v>
      </c>
      <c r="I44" s="224">
        <v>1</v>
      </c>
      <c r="J44" s="224">
        <v>0</v>
      </c>
      <c r="K44" s="20">
        <f t="shared" si="4"/>
        <v>0</v>
      </c>
      <c r="L44" s="20">
        <f t="shared" si="5"/>
        <v>50</v>
      </c>
      <c r="M44" s="20">
        <f t="shared" si="6"/>
        <v>50</v>
      </c>
      <c r="N44" s="20">
        <f t="shared" si="7"/>
        <v>0</v>
      </c>
      <c r="P44" s="224"/>
      <c r="Q44" s="224"/>
      <c r="R44" s="224"/>
      <c r="S44" s="224"/>
      <c r="T44" s="224"/>
    </row>
    <row r="45" spans="2:20">
      <c r="B45" s="265" t="s">
        <v>5</v>
      </c>
      <c r="C45" s="265"/>
      <c r="D45" s="265"/>
      <c r="E45" s="226"/>
      <c r="F45" s="20">
        <v>9</v>
      </c>
      <c r="G45" s="224">
        <v>3</v>
      </c>
      <c r="H45" s="224">
        <v>2</v>
      </c>
      <c r="I45" s="224">
        <v>4</v>
      </c>
      <c r="J45" s="224">
        <v>0</v>
      </c>
      <c r="K45" s="20">
        <f t="shared" si="4"/>
        <v>33.333333333333329</v>
      </c>
      <c r="L45" s="20">
        <f t="shared" si="5"/>
        <v>22.222222222222221</v>
      </c>
      <c r="M45" s="20">
        <f t="shared" si="6"/>
        <v>44.444444444444443</v>
      </c>
      <c r="N45" s="20">
        <f t="shared" si="7"/>
        <v>0</v>
      </c>
      <c r="P45" s="224"/>
      <c r="Q45" s="224"/>
      <c r="R45" s="224"/>
      <c r="S45" s="224"/>
      <c r="T45" s="224"/>
    </row>
    <row r="46" spans="2:20">
      <c r="B46" s="265" t="s">
        <v>60</v>
      </c>
      <c r="C46" s="265"/>
      <c r="D46" s="265"/>
      <c r="E46" s="19"/>
      <c r="F46" s="20">
        <v>11</v>
      </c>
      <c r="G46" s="224">
        <v>0</v>
      </c>
      <c r="H46" s="224">
        <v>9</v>
      </c>
      <c r="I46" s="224">
        <v>2</v>
      </c>
      <c r="J46" s="224">
        <v>0</v>
      </c>
      <c r="K46" s="20">
        <f t="shared" si="4"/>
        <v>0</v>
      </c>
      <c r="L46" s="20">
        <f t="shared" si="5"/>
        <v>81.818181818181827</v>
      </c>
      <c r="M46" s="20">
        <f t="shared" si="6"/>
        <v>18.181818181818183</v>
      </c>
      <c r="N46" s="20">
        <f t="shared" si="7"/>
        <v>0</v>
      </c>
      <c r="P46" s="224"/>
      <c r="Q46" s="224"/>
      <c r="R46" s="224"/>
      <c r="S46" s="224"/>
      <c r="T46" s="224"/>
    </row>
    <row r="47" spans="2:20">
      <c r="B47" s="221"/>
      <c r="C47" s="20"/>
      <c r="D47" s="21"/>
      <c r="E47" s="19"/>
      <c r="F47" s="226"/>
      <c r="G47" s="224"/>
      <c r="H47" s="224"/>
      <c r="I47" s="224"/>
      <c r="J47" s="224"/>
      <c r="K47" s="20"/>
      <c r="L47" s="20"/>
      <c r="M47" s="20"/>
      <c r="N47" s="20"/>
      <c r="P47" s="224"/>
      <c r="Q47" s="224"/>
      <c r="R47" s="224"/>
      <c r="S47" s="224"/>
      <c r="T47" s="224"/>
    </row>
    <row r="48" spans="2:20">
      <c r="B48" s="267" t="s">
        <v>130</v>
      </c>
      <c r="C48" s="267"/>
      <c r="D48" s="267"/>
      <c r="E48" s="19"/>
      <c r="F48" s="225">
        <f>SUM(F49:F63)</f>
        <v>194</v>
      </c>
      <c r="G48" s="225">
        <f>SUM(G49:G63)</f>
        <v>11</v>
      </c>
      <c r="H48" s="225">
        <f>SUM(H49:H63)</f>
        <v>126</v>
      </c>
      <c r="I48" s="225">
        <f>SUM(I49:I63)</f>
        <v>54</v>
      </c>
      <c r="J48" s="225">
        <f>SUM(J49:J63)</f>
        <v>3</v>
      </c>
      <c r="K48" s="17">
        <f t="shared" ref="K48:K63" si="8">SUM(G48/F48*100)</f>
        <v>5.6701030927835054</v>
      </c>
      <c r="L48" s="17">
        <f t="shared" ref="L48:L63" si="9">SUM(H48/F48*100)</f>
        <v>64.948453608247419</v>
      </c>
      <c r="M48" s="17">
        <f t="shared" ref="M48:M63" si="10">SUM(I48/F48*100)</f>
        <v>27.835051546391753</v>
      </c>
      <c r="N48" s="17">
        <f t="shared" ref="N48:N63" si="11">SUM(J48/F48*100)</f>
        <v>1.5463917525773196</v>
      </c>
      <c r="P48" s="224"/>
      <c r="Q48" s="224"/>
      <c r="R48" s="224"/>
      <c r="S48" s="224"/>
      <c r="T48" s="224"/>
    </row>
    <row r="49" spans="2:20">
      <c r="B49" s="265" t="s">
        <v>195</v>
      </c>
      <c r="C49" s="265"/>
      <c r="D49" s="265"/>
      <c r="E49" s="19"/>
      <c r="F49" s="20">
        <v>8</v>
      </c>
      <c r="G49" s="224">
        <v>0</v>
      </c>
      <c r="H49" s="224">
        <v>4</v>
      </c>
      <c r="I49" s="224">
        <v>4</v>
      </c>
      <c r="J49" s="224">
        <v>0</v>
      </c>
      <c r="K49" s="20">
        <f t="shared" si="8"/>
        <v>0</v>
      </c>
      <c r="L49" s="20">
        <f t="shared" si="9"/>
        <v>50</v>
      </c>
      <c r="M49" s="20">
        <f t="shared" si="10"/>
        <v>50</v>
      </c>
      <c r="N49" s="20">
        <f t="shared" si="11"/>
        <v>0</v>
      </c>
      <c r="P49" s="224"/>
      <c r="Q49" s="224"/>
      <c r="R49" s="224"/>
      <c r="S49" s="224"/>
      <c r="T49" s="224"/>
    </row>
    <row r="50" spans="2:20">
      <c r="B50" s="265" t="s">
        <v>30</v>
      </c>
      <c r="C50" s="265"/>
      <c r="D50" s="265"/>
      <c r="E50" s="19"/>
      <c r="F50" s="20">
        <v>22</v>
      </c>
      <c r="G50" s="224">
        <v>2</v>
      </c>
      <c r="H50" s="224">
        <v>17</v>
      </c>
      <c r="I50" s="224">
        <v>2</v>
      </c>
      <c r="J50" s="224">
        <v>1</v>
      </c>
      <c r="K50" s="20">
        <f t="shared" si="8"/>
        <v>9.0909090909090917</v>
      </c>
      <c r="L50" s="20">
        <f t="shared" si="9"/>
        <v>77.272727272727266</v>
      </c>
      <c r="M50" s="20">
        <f t="shared" si="10"/>
        <v>9.0909090909090917</v>
      </c>
      <c r="N50" s="20">
        <f t="shared" si="11"/>
        <v>4.5454545454545459</v>
      </c>
      <c r="P50" s="224"/>
      <c r="Q50" s="224"/>
      <c r="R50" s="224"/>
      <c r="S50" s="224"/>
      <c r="T50" s="224"/>
    </row>
    <row r="51" spans="2:20">
      <c r="B51" s="265" t="s">
        <v>182</v>
      </c>
      <c r="C51" s="265"/>
      <c r="D51" s="265"/>
      <c r="E51" s="226"/>
      <c r="F51" s="20">
        <v>10</v>
      </c>
      <c r="G51" s="224">
        <v>0</v>
      </c>
      <c r="H51" s="224">
        <v>2</v>
      </c>
      <c r="I51" s="224">
        <v>8</v>
      </c>
      <c r="J51" s="224">
        <v>0</v>
      </c>
      <c r="K51" s="20">
        <f t="shared" si="8"/>
        <v>0</v>
      </c>
      <c r="L51" s="20">
        <f t="shared" si="9"/>
        <v>20</v>
      </c>
      <c r="M51" s="20">
        <f t="shared" si="10"/>
        <v>80</v>
      </c>
      <c r="N51" s="20">
        <f t="shared" si="11"/>
        <v>0</v>
      </c>
      <c r="P51" s="224"/>
      <c r="Q51" s="224"/>
      <c r="R51" s="224"/>
      <c r="S51" s="224"/>
      <c r="T51" s="224"/>
    </row>
    <row r="52" spans="2:20">
      <c r="B52" s="265" t="s">
        <v>157</v>
      </c>
      <c r="C52" s="265"/>
      <c r="D52" s="265"/>
      <c r="E52" s="226"/>
      <c r="F52" s="20">
        <v>17</v>
      </c>
      <c r="G52" s="224">
        <v>1</v>
      </c>
      <c r="H52" s="224">
        <v>8</v>
      </c>
      <c r="I52" s="224">
        <v>7</v>
      </c>
      <c r="J52" s="224">
        <v>1</v>
      </c>
      <c r="K52" s="20">
        <f t="shared" si="8"/>
        <v>5.8823529411764701</v>
      </c>
      <c r="L52" s="20">
        <f t="shared" si="9"/>
        <v>47.058823529411761</v>
      </c>
      <c r="M52" s="20">
        <f t="shared" si="10"/>
        <v>41.17647058823529</v>
      </c>
      <c r="N52" s="20">
        <f t="shared" si="11"/>
        <v>5.8823529411764701</v>
      </c>
      <c r="P52" s="224"/>
      <c r="Q52" s="224"/>
      <c r="R52" s="224"/>
      <c r="S52" s="224"/>
      <c r="T52" s="224"/>
    </row>
    <row r="53" spans="2:20">
      <c r="B53" s="265" t="s">
        <v>110</v>
      </c>
      <c r="C53" s="265"/>
      <c r="D53" s="265"/>
      <c r="E53" s="226"/>
      <c r="F53" s="20">
        <v>10</v>
      </c>
      <c r="G53" s="224">
        <v>0</v>
      </c>
      <c r="H53" s="224">
        <v>10</v>
      </c>
      <c r="I53" s="224">
        <v>0</v>
      </c>
      <c r="J53" s="224">
        <v>0</v>
      </c>
      <c r="K53" s="20">
        <f t="shared" si="8"/>
        <v>0</v>
      </c>
      <c r="L53" s="20">
        <f t="shared" si="9"/>
        <v>100</v>
      </c>
      <c r="M53" s="20">
        <f t="shared" si="10"/>
        <v>0</v>
      </c>
      <c r="N53" s="20">
        <f t="shared" si="11"/>
        <v>0</v>
      </c>
      <c r="P53" s="224"/>
      <c r="Q53" s="224"/>
      <c r="R53" s="224"/>
      <c r="S53" s="224"/>
      <c r="T53" s="224"/>
    </row>
    <row r="54" spans="2:20">
      <c r="B54" s="265" t="s">
        <v>143</v>
      </c>
      <c r="C54" s="265"/>
      <c r="D54" s="265"/>
      <c r="E54" s="226"/>
      <c r="F54" s="20">
        <v>10</v>
      </c>
      <c r="G54" s="224">
        <v>0</v>
      </c>
      <c r="H54" s="224">
        <v>5</v>
      </c>
      <c r="I54" s="224">
        <v>5</v>
      </c>
      <c r="J54" s="224">
        <v>0</v>
      </c>
      <c r="K54" s="20">
        <f t="shared" si="8"/>
        <v>0</v>
      </c>
      <c r="L54" s="20">
        <f t="shared" si="9"/>
        <v>50</v>
      </c>
      <c r="M54" s="20">
        <f t="shared" si="10"/>
        <v>50</v>
      </c>
      <c r="N54" s="20">
        <f t="shared" si="11"/>
        <v>0</v>
      </c>
      <c r="P54" s="224"/>
      <c r="Q54" s="224"/>
      <c r="R54" s="224"/>
      <c r="S54" s="224"/>
      <c r="T54" s="224"/>
    </row>
    <row r="55" spans="2:20">
      <c r="B55" s="265" t="s">
        <v>184</v>
      </c>
      <c r="C55" s="265"/>
      <c r="D55" s="265"/>
      <c r="E55" s="19"/>
      <c r="F55" s="20">
        <v>15</v>
      </c>
      <c r="G55" s="224">
        <v>1</v>
      </c>
      <c r="H55" s="224">
        <v>13</v>
      </c>
      <c r="I55" s="224">
        <v>1</v>
      </c>
      <c r="J55" s="224">
        <v>0</v>
      </c>
      <c r="K55" s="20">
        <f t="shared" si="8"/>
        <v>6.666666666666667</v>
      </c>
      <c r="L55" s="20">
        <f t="shared" si="9"/>
        <v>86.666666666666671</v>
      </c>
      <c r="M55" s="20">
        <f t="shared" si="10"/>
        <v>6.666666666666667</v>
      </c>
      <c r="N55" s="20">
        <f t="shared" si="11"/>
        <v>0</v>
      </c>
      <c r="P55" s="224"/>
      <c r="Q55" s="224"/>
      <c r="R55" s="224"/>
      <c r="S55" s="224"/>
      <c r="T55" s="224"/>
    </row>
    <row r="56" spans="2:20">
      <c r="B56" s="265" t="s">
        <v>8</v>
      </c>
      <c r="C56" s="265"/>
      <c r="D56" s="265"/>
      <c r="E56" s="17"/>
      <c r="F56" s="20">
        <v>26</v>
      </c>
      <c r="G56" s="224">
        <v>2</v>
      </c>
      <c r="H56" s="224">
        <v>19</v>
      </c>
      <c r="I56" s="224">
        <v>5</v>
      </c>
      <c r="J56" s="224">
        <v>0</v>
      </c>
      <c r="K56" s="20">
        <f t="shared" si="8"/>
        <v>7.6923076923076925</v>
      </c>
      <c r="L56" s="20">
        <f t="shared" si="9"/>
        <v>73.076923076923066</v>
      </c>
      <c r="M56" s="20">
        <f t="shared" si="10"/>
        <v>19.230769230769234</v>
      </c>
      <c r="N56" s="20">
        <f t="shared" si="11"/>
        <v>0</v>
      </c>
      <c r="P56" s="224"/>
      <c r="Q56" s="224"/>
      <c r="R56" s="224"/>
      <c r="S56" s="224"/>
      <c r="T56" s="224"/>
    </row>
    <row r="57" spans="2:20">
      <c r="B57" s="265" t="s">
        <v>156</v>
      </c>
      <c r="C57" s="265"/>
      <c r="D57" s="265"/>
      <c r="E57" s="226"/>
      <c r="F57" s="20">
        <v>5</v>
      </c>
      <c r="G57" s="224">
        <v>4</v>
      </c>
      <c r="H57" s="224">
        <v>1</v>
      </c>
      <c r="I57" s="224">
        <v>0</v>
      </c>
      <c r="J57" s="224">
        <v>0</v>
      </c>
      <c r="K57" s="20">
        <f t="shared" si="8"/>
        <v>80</v>
      </c>
      <c r="L57" s="20">
        <f t="shared" si="9"/>
        <v>20</v>
      </c>
      <c r="M57" s="20">
        <f t="shared" si="10"/>
        <v>0</v>
      </c>
      <c r="N57" s="20">
        <f t="shared" si="11"/>
        <v>0</v>
      </c>
      <c r="P57" s="224"/>
      <c r="Q57" s="224"/>
      <c r="R57" s="224"/>
      <c r="S57" s="224"/>
      <c r="T57" s="224"/>
    </row>
    <row r="58" spans="2:20">
      <c r="B58" s="265" t="s">
        <v>144</v>
      </c>
      <c r="C58" s="265"/>
      <c r="D58" s="265"/>
      <c r="E58" s="226"/>
      <c r="F58" s="20">
        <v>10</v>
      </c>
      <c r="G58" s="224">
        <v>0</v>
      </c>
      <c r="H58" s="224">
        <v>10</v>
      </c>
      <c r="I58" s="224">
        <v>0</v>
      </c>
      <c r="J58" s="224">
        <v>0</v>
      </c>
      <c r="K58" s="20">
        <f t="shared" si="8"/>
        <v>0</v>
      </c>
      <c r="L58" s="20">
        <f t="shared" si="9"/>
        <v>100</v>
      </c>
      <c r="M58" s="20">
        <f t="shared" si="10"/>
        <v>0</v>
      </c>
      <c r="N58" s="20">
        <f t="shared" si="11"/>
        <v>0</v>
      </c>
      <c r="P58" s="224"/>
      <c r="Q58" s="224"/>
      <c r="R58" s="224"/>
      <c r="S58" s="224"/>
      <c r="T58" s="224"/>
    </row>
    <row r="59" spans="2:20">
      <c r="B59" s="265" t="s">
        <v>158</v>
      </c>
      <c r="C59" s="265"/>
      <c r="D59" s="265"/>
      <c r="E59" s="226"/>
      <c r="F59" s="20">
        <v>15</v>
      </c>
      <c r="G59" s="224">
        <v>0</v>
      </c>
      <c r="H59" s="224">
        <v>5</v>
      </c>
      <c r="I59" s="224">
        <v>10</v>
      </c>
      <c r="J59" s="224">
        <v>0</v>
      </c>
      <c r="K59" s="20">
        <f t="shared" si="8"/>
        <v>0</v>
      </c>
      <c r="L59" s="20">
        <f t="shared" si="9"/>
        <v>33.333333333333329</v>
      </c>
      <c r="M59" s="20">
        <f t="shared" si="10"/>
        <v>66.666666666666657</v>
      </c>
      <c r="N59" s="20">
        <f t="shared" si="11"/>
        <v>0</v>
      </c>
      <c r="P59" s="224"/>
      <c r="Q59" s="224"/>
      <c r="R59" s="224"/>
      <c r="S59" s="224"/>
      <c r="T59" s="224"/>
    </row>
    <row r="60" spans="2:20">
      <c r="B60" s="265" t="s">
        <v>40</v>
      </c>
      <c r="C60" s="265"/>
      <c r="D60" s="265"/>
      <c r="E60" s="226"/>
      <c r="F60" s="20">
        <v>11</v>
      </c>
      <c r="G60" s="224">
        <v>1</v>
      </c>
      <c r="H60" s="224">
        <v>9</v>
      </c>
      <c r="I60" s="224">
        <v>1</v>
      </c>
      <c r="J60" s="224">
        <v>0</v>
      </c>
      <c r="K60" s="20">
        <f t="shared" si="8"/>
        <v>9.0909090909090917</v>
      </c>
      <c r="L60" s="20">
        <f t="shared" si="9"/>
        <v>81.818181818181827</v>
      </c>
      <c r="M60" s="20">
        <f t="shared" si="10"/>
        <v>9.0909090909090917</v>
      </c>
      <c r="N60" s="20">
        <f t="shared" si="11"/>
        <v>0</v>
      </c>
      <c r="P60" s="224"/>
      <c r="Q60" s="224"/>
      <c r="R60" s="224"/>
      <c r="S60" s="224"/>
      <c r="T60" s="224"/>
    </row>
    <row r="61" spans="2:20">
      <c r="B61" s="265" t="s">
        <v>41</v>
      </c>
      <c r="C61" s="265"/>
      <c r="D61" s="265"/>
      <c r="E61" s="226"/>
      <c r="F61" s="20">
        <v>17</v>
      </c>
      <c r="G61" s="224">
        <v>0</v>
      </c>
      <c r="H61" s="224">
        <v>7</v>
      </c>
      <c r="I61" s="224">
        <v>9</v>
      </c>
      <c r="J61" s="224">
        <v>1</v>
      </c>
      <c r="K61" s="20">
        <f t="shared" si="8"/>
        <v>0</v>
      </c>
      <c r="L61" s="20">
        <f t="shared" si="9"/>
        <v>41.17647058823529</v>
      </c>
      <c r="M61" s="20">
        <f t="shared" si="10"/>
        <v>52.941176470588239</v>
      </c>
      <c r="N61" s="20">
        <f t="shared" si="11"/>
        <v>5.8823529411764701</v>
      </c>
      <c r="P61" s="224"/>
      <c r="Q61" s="224"/>
      <c r="R61" s="224"/>
      <c r="S61" s="224"/>
      <c r="T61" s="224"/>
    </row>
    <row r="62" spans="2:20">
      <c r="B62" s="265" t="s">
        <v>9</v>
      </c>
      <c r="C62" s="265"/>
      <c r="D62" s="265"/>
      <c r="E62" s="226"/>
      <c r="F62" s="20">
        <v>12</v>
      </c>
      <c r="G62" s="224">
        <v>0</v>
      </c>
      <c r="H62" s="224">
        <v>11</v>
      </c>
      <c r="I62" s="224">
        <v>1</v>
      </c>
      <c r="J62" s="224">
        <v>0</v>
      </c>
      <c r="K62" s="20">
        <f t="shared" si="8"/>
        <v>0</v>
      </c>
      <c r="L62" s="20">
        <f t="shared" si="9"/>
        <v>91.666666666666657</v>
      </c>
      <c r="M62" s="20">
        <f t="shared" si="10"/>
        <v>8.3333333333333321</v>
      </c>
      <c r="N62" s="20">
        <f t="shared" si="11"/>
        <v>0</v>
      </c>
      <c r="P62" s="224"/>
      <c r="Q62" s="224"/>
      <c r="R62" s="224"/>
      <c r="S62" s="224"/>
      <c r="T62" s="224"/>
    </row>
    <row r="63" spans="2:20">
      <c r="B63" s="265" t="s">
        <v>183</v>
      </c>
      <c r="C63" s="265"/>
      <c r="D63" s="265"/>
      <c r="E63" s="226"/>
      <c r="F63" s="20">
        <v>6</v>
      </c>
      <c r="G63" s="224">
        <v>0</v>
      </c>
      <c r="H63" s="224">
        <v>5</v>
      </c>
      <c r="I63" s="224">
        <v>1</v>
      </c>
      <c r="J63" s="224">
        <v>0</v>
      </c>
      <c r="K63" s="20">
        <f t="shared" si="8"/>
        <v>0</v>
      </c>
      <c r="L63" s="20">
        <f t="shared" si="9"/>
        <v>83.333333333333343</v>
      </c>
      <c r="M63" s="20">
        <f t="shared" si="10"/>
        <v>16.666666666666664</v>
      </c>
      <c r="N63" s="20">
        <f t="shared" si="11"/>
        <v>0</v>
      </c>
      <c r="P63" s="224"/>
      <c r="Q63" s="224"/>
      <c r="R63" s="224"/>
      <c r="S63" s="224"/>
      <c r="T63" s="224"/>
    </row>
    <row r="64" spans="2:20">
      <c r="B64" s="200"/>
      <c r="C64" s="22"/>
      <c r="D64" s="20"/>
      <c r="E64" s="226"/>
      <c r="F64" s="20"/>
      <c r="G64" s="224"/>
      <c r="H64" s="224"/>
      <c r="I64" s="224"/>
      <c r="J64" s="224"/>
      <c r="K64" s="20"/>
      <c r="L64" s="20"/>
      <c r="M64" s="20"/>
      <c r="N64" s="20"/>
      <c r="P64" s="224"/>
      <c r="Q64" s="224"/>
      <c r="R64" s="224"/>
      <c r="S64" s="224"/>
      <c r="T64" s="224"/>
    </row>
    <row r="65" spans="2:20">
      <c r="B65" s="268" t="s">
        <v>131</v>
      </c>
      <c r="C65" s="268"/>
      <c r="D65" s="268"/>
      <c r="E65" s="226"/>
      <c r="F65" s="225">
        <f>SUM(F66:F74)</f>
        <v>133</v>
      </c>
      <c r="G65" s="225">
        <f>SUM(G66:G74)</f>
        <v>12</v>
      </c>
      <c r="H65" s="225">
        <f>SUM(H66:H74)</f>
        <v>67</v>
      </c>
      <c r="I65" s="225">
        <f>SUM(I66:I74)</f>
        <v>52</v>
      </c>
      <c r="J65" s="225">
        <f>SUM(J66:J74)</f>
        <v>2</v>
      </c>
      <c r="K65" s="17">
        <f t="shared" ref="K65:K73" si="12">SUM(G65/F65*100)</f>
        <v>9.0225563909774422</v>
      </c>
      <c r="L65" s="17">
        <f t="shared" ref="L65:L73" si="13">SUM(H65/F65*100)</f>
        <v>50.375939849624061</v>
      </c>
      <c r="M65" s="17">
        <f t="shared" ref="M65:M73" si="14">SUM(I65/F65*100)</f>
        <v>39.097744360902254</v>
      </c>
      <c r="N65" s="17">
        <f t="shared" ref="N65:N73" si="15">SUM(J65/F65*100)</f>
        <v>1.5037593984962405</v>
      </c>
      <c r="P65" s="224"/>
      <c r="Q65" s="224"/>
      <c r="R65" s="224"/>
      <c r="S65" s="224"/>
      <c r="T65" s="224"/>
    </row>
    <row r="66" spans="2:20">
      <c r="B66" s="265" t="s">
        <v>23</v>
      </c>
      <c r="C66" s="265"/>
      <c r="D66" s="265"/>
      <c r="E66" s="226"/>
      <c r="F66" s="20">
        <v>9</v>
      </c>
      <c r="G66" s="224">
        <v>1</v>
      </c>
      <c r="H66" s="224">
        <v>4</v>
      </c>
      <c r="I66" s="224">
        <v>4</v>
      </c>
      <c r="J66" s="224">
        <v>0</v>
      </c>
      <c r="K66" s="20">
        <f t="shared" si="12"/>
        <v>11.111111111111111</v>
      </c>
      <c r="L66" s="20">
        <f t="shared" si="13"/>
        <v>44.444444444444443</v>
      </c>
      <c r="M66" s="20">
        <f t="shared" si="14"/>
        <v>44.444444444444443</v>
      </c>
      <c r="N66" s="20">
        <f t="shared" si="15"/>
        <v>0</v>
      </c>
      <c r="P66" s="224"/>
      <c r="Q66" s="224"/>
      <c r="R66" s="224"/>
      <c r="S66" s="224"/>
      <c r="T66" s="224"/>
    </row>
    <row r="67" spans="2:20">
      <c r="B67" s="265" t="s">
        <v>28</v>
      </c>
      <c r="C67" s="265"/>
      <c r="D67" s="265"/>
      <c r="E67" s="226"/>
      <c r="F67" s="20">
        <v>27</v>
      </c>
      <c r="G67" s="224">
        <v>0</v>
      </c>
      <c r="H67" s="224">
        <v>15</v>
      </c>
      <c r="I67" s="224">
        <v>11</v>
      </c>
      <c r="J67" s="224">
        <v>1</v>
      </c>
      <c r="K67" s="20">
        <f t="shared" si="12"/>
        <v>0</v>
      </c>
      <c r="L67" s="20">
        <f t="shared" si="13"/>
        <v>55.555555555555557</v>
      </c>
      <c r="M67" s="20">
        <f t="shared" si="14"/>
        <v>40.74074074074074</v>
      </c>
      <c r="N67" s="20">
        <f t="shared" si="15"/>
        <v>3.7037037037037033</v>
      </c>
      <c r="P67" s="224"/>
      <c r="Q67" s="224"/>
      <c r="R67" s="224"/>
      <c r="S67" s="224"/>
      <c r="T67" s="224"/>
    </row>
    <row r="68" spans="2:20">
      <c r="B68" s="265" t="s">
        <v>43</v>
      </c>
      <c r="C68" s="265"/>
      <c r="D68" s="265"/>
      <c r="E68" s="226"/>
      <c r="F68" s="20">
        <v>10</v>
      </c>
      <c r="G68" s="224">
        <v>0</v>
      </c>
      <c r="H68" s="224">
        <v>5</v>
      </c>
      <c r="I68" s="224">
        <v>5</v>
      </c>
      <c r="J68" s="224">
        <v>0</v>
      </c>
      <c r="K68" s="20">
        <f t="shared" si="12"/>
        <v>0</v>
      </c>
      <c r="L68" s="20">
        <f t="shared" si="13"/>
        <v>50</v>
      </c>
      <c r="M68" s="20">
        <f t="shared" si="14"/>
        <v>50</v>
      </c>
      <c r="N68" s="20">
        <f t="shared" si="15"/>
        <v>0</v>
      </c>
      <c r="P68" s="224"/>
      <c r="Q68" s="224"/>
      <c r="R68" s="224"/>
      <c r="S68" s="224"/>
      <c r="T68" s="224"/>
    </row>
    <row r="69" spans="2:20">
      <c r="B69" s="265" t="s">
        <v>42</v>
      </c>
      <c r="C69" s="265"/>
      <c r="D69" s="265"/>
      <c r="E69" s="17"/>
      <c r="F69" s="20">
        <v>9</v>
      </c>
      <c r="G69" s="224">
        <v>0</v>
      </c>
      <c r="H69" s="224">
        <v>1</v>
      </c>
      <c r="I69" s="224">
        <v>8</v>
      </c>
      <c r="J69" s="224">
        <v>0</v>
      </c>
      <c r="K69" s="20">
        <f t="shared" si="12"/>
        <v>0</v>
      </c>
      <c r="L69" s="20">
        <f t="shared" si="13"/>
        <v>11.111111111111111</v>
      </c>
      <c r="M69" s="20">
        <f t="shared" si="14"/>
        <v>88.888888888888886</v>
      </c>
      <c r="N69" s="20">
        <f t="shared" si="15"/>
        <v>0</v>
      </c>
      <c r="P69" s="224"/>
      <c r="Q69" s="224"/>
      <c r="R69" s="224"/>
      <c r="S69" s="224"/>
      <c r="T69" s="224"/>
    </row>
    <row r="70" spans="2:20">
      <c r="B70" s="265" t="s">
        <v>45</v>
      </c>
      <c r="C70" s="265"/>
      <c r="D70" s="265"/>
      <c r="E70" s="20"/>
      <c r="F70" s="20">
        <v>20</v>
      </c>
      <c r="G70" s="224">
        <v>4</v>
      </c>
      <c r="H70" s="224">
        <v>13</v>
      </c>
      <c r="I70" s="224">
        <v>3</v>
      </c>
      <c r="J70" s="224">
        <v>0</v>
      </c>
      <c r="K70" s="20">
        <f t="shared" si="12"/>
        <v>20</v>
      </c>
      <c r="L70" s="20">
        <f t="shared" si="13"/>
        <v>65</v>
      </c>
      <c r="M70" s="20">
        <f t="shared" si="14"/>
        <v>15</v>
      </c>
      <c r="N70" s="20">
        <f t="shared" si="15"/>
        <v>0</v>
      </c>
      <c r="P70" s="224"/>
      <c r="Q70" s="224"/>
      <c r="R70" s="224"/>
      <c r="S70" s="224"/>
      <c r="T70" s="224"/>
    </row>
    <row r="71" spans="2:20">
      <c r="B71" s="265" t="s">
        <v>26</v>
      </c>
      <c r="C71" s="265"/>
      <c r="D71" s="265"/>
      <c r="E71" s="20"/>
      <c r="F71" s="20">
        <v>20</v>
      </c>
      <c r="G71" s="224">
        <v>0</v>
      </c>
      <c r="H71" s="224">
        <v>9</v>
      </c>
      <c r="I71" s="224">
        <v>10</v>
      </c>
      <c r="J71" s="224">
        <v>1</v>
      </c>
      <c r="K71" s="20">
        <f t="shared" si="12"/>
        <v>0</v>
      </c>
      <c r="L71" s="20">
        <f t="shared" si="13"/>
        <v>45</v>
      </c>
      <c r="M71" s="20">
        <f t="shared" si="14"/>
        <v>50</v>
      </c>
      <c r="N71" s="20">
        <f t="shared" si="15"/>
        <v>5</v>
      </c>
      <c r="P71" s="224"/>
      <c r="Q71" s="224"/>
      <c r="R71" s="224"/>
      <c r="S71" s="224"/>
      <c r="T71" s="224"/>
    </row>
    <row r="72" spans="2:20">
      <c r="B72" s="265" t="s">
        <v>12</v>
      </c>
      <c r="C72" s="265"/>
      <c r="D72" s="265"/>
      <c r="E72" s="20"/>
      <c r="F72" s="20">
        <v>14</v>
      </c>
      <c r="G72" s="224">
        <v>2</v>
      </c>
      <c r="H72" s="224">
        <v>6</v>
      </c>
      <c r="I72" s="224">
        <v>6</v>
      </c>
      <c r="J72" s="224">
        <v>0</v>
      </c>
      <c r="K72" s="20">
        <f t="shared" si="12"/>
        <v>14.285714285714285</v>
      </c>
      <c r="L72" s="20">
        <f t="shared" si="13"/>
        <v>42.857142857142854</v>
      </c>
      <c r="M72" s="20">
        <f t="shared" si="14"/>
        <v>42.857142857142854</v>
      </c>
      <c r="N72" s="20">
        <f t="shared" si="15"/>
        <v>0</v>
      </c>
      <c r="P72" s="224"/>
      <c r="Q72" s="224"/>
      <c r="R72" s="224"/>
      <c r="S72" s="224"/>
      <c r="T72" s="224"/>
    </row>
    <row r="73" spans="2:20">
      <c r="B73" s="265" t="s">
        <v>11</v>
      </c>
      <c r="C73" s="265"/>
      <c r="D73" s="265"/>
      <c r="E73" s="20"/>
      <c r="F73" s="20">
        <v>24</v>
      </c>
      <c r="G73" s="224">
        <v>5</v>
      </c>
      <c r="H73" s="224">
        <v>14</v>
      </c>
      <c r="I73" s="224">
        <v>5</v>
      </c>
      <c r="J73" s="224">
        <v>0</v>
      </c>
      <c r="K73" s="20">
        <f t="shared" si="12"/>
        <v>20.833333333333336</v>
      </c>
      <c r="L73" s="20">
        <f t="shared" si="13"/>
        <v>58.333333333333336</v>
      </c>
      <c r="M73" s="20">
        <f t="shared" si="14"/>
        <v>20.833333333333336</v>
      </c>
      <c r="N73" s="20">
        <f t="shared" si="15"/>
        <v>0</v>
      </c>
      <c r="P73" s="224"/>
      <c r="Q73" s="224"/>
      <c r="R73" s="224"/>
      <c r="S73" s="224"/>
      <c r="T73" s="224"/>
    </row>
    <row r="74" spans="2:20">
      <c r="B74" s="265" t="s">
        <v>44</v>
      </c>
      <c r="C74" s="265"/>
      <c r="D74" s="265"/>
      <c r="E74" s="20"/>
      <c r="F74" s="20">
        <v>0</v>
      </c>
      <c r="G74" s="224">
        <v>0</v>
      </c>
      <c r="H74" s="224">
        <v>0</v>
      </c>
      <c r="I74" s="224">
        <v>0</v>
      </c>
      <c r="J74" s="224">
        <v>0</v>
      </c>
      <c r="K74" s="20">
        <v>0</v>
      </c>
      <c r="L74" s="20">
        <v>0</v>
      </c>
      <c r="M74" s="20">
        <v>0</v>
      </c>
      <c r="N74" s="20">
        <v>0</v>
      </c>
      <c r="P74" s="224"/>
      <c r="Q74" s="224"/>
      <c r="R74" s="224"/>
      <c r="S74" s="224"/>
      <c r="T74" s="224"/>
    </row>
    <row r="75" spans="2:20">
      <c r="B75" s="22"/>
      <c r="C75" s="22"/>
      <c r="D75" s="20"/>
      <c r="E75" s="20"/>
      <c r="F75" s="20"/>
      <c r="G75" s="224"/>
      <c r="H75" s="224"/>
      <c r="I75" s="224"/>
      <c r="J75" s="224"/>
      <c r="K75" s="20"/>
      <c r="L75" s="20"/>
      <c r="M75" s="20"/>
      <c r="N75" s="20"/>
      <c r="P75" s="224"/>
      <c r="Q75" s="224"/>
      <c r="R75" s="224"/>
      <c r="S75" s="224"/>
      <c r="T75" s="224"/>
    </row>
    <row r="76" spans="2:20">
      <c r="B76" s="266" t="s">
        <v>132</v>
      </c>
      <c r="C76" s="266"/>
      <c r="D76" s="266"/>
      <c r="E76" s="20"/>
      <c r="F76" s="225">
        <f>SUM(F77:F90)</f>
        <v>168</v>
      </c>
      <c r="G76" s="225">
        <f>SUM(G77:G90)</f>
        <v>35</v>
      </c>
      <c r="H76" s="225">
        <f>SUM(H77:H90)</f>
        <v>85</v>
      </c>
      <c r="I76" s="225">
        <f>SUM(I77:I90)</f>
        <v>46</v>
      </c>
      <c r="J76" s="225">
        <f>SUM(J77:J90)</f>
        <v>2</v>
      </c>
      <c r="K76" s="17">
        <f t="shared" ref="K76:K90" si="16">SUM(G76/F76*100)</f>
        <v>20.833333333333336</v>
      </c>
      <c r="L76" s="17">
        <f t="shared" ref="L76:L90" si="17">SUM(H76/F76*100)</f>
        <v>50.595238095238095</v>
      </c>
      <c r="M76" s="17">
        <f t="shared" ref="M76:M90" si="18">SUM(I76/F76*100)</f>
        <v>27.380952380952383</v>
      </c>
      <c r="N76" s="17">
        <f t="shared" ref="N76:N90" si="19">SUM(J76/F76*100)</f>
        <v>1.1904761904761905</v>
      </c>
      <c r="P76" s="224"/>
      <c r="Q76" s="224"/>
      <c r="R76" s="224"/>
      <c r="S76" s="224"/>
      <c r="T76" s="224"/>
    </row>
    <row r="77" spans="2:20">
      <c r="B77" s="265" t="s">
        <v>38</v>
      </c>
      <c r="C77" s="265"/>
      <c r="D77" s="265"/>
      <c r="E77" s="20"/>
      <c r="F77" s="20">
        <v>42</v>
      </c>
      <c r="G77" s="224">
        <v>8</v>
      </c>
      <c r="H77" s="224">
        <v>15</v>
      </c>
      <c r="I77" s="224">
        <v>18</v>
      </c>
      <c r="J77" s="224">
        <v>1</v>
      </c>
      <c r="K77" s="20">
        <f t="shared" si="16"/>
        <v>19.047619047619047</v>
      </c>
      <c r="L77" s="20">
        <f t="shared" si="17"/>
        <v>35.714285714285715</v>
      </c>
      <c r="M77" s="20">
        <f t="shared" si="18"/>
        <v>42.857142857142854</v>
      </c>
      <c r="N77" s="20">
        <f t="shared" si="19"/>
        <v>2.3809523809523809</v>
      </c>
      <c r="P77" s="224"/>
      <c r="Q77" s="224"/>
      <c r="R77" s="224"/>
      <c r="S77" s="224"/>
      <c r="T77" s="224"/>
    </row>
    <row r="78" spans="2:20">
      <c r="B78" s="265" t="s">
        <v>54</v>
      </c>
      <c r="C78" s="265"/>
      <c r="D78" s="265"/>
      <c r="E78" s="20"/>
      <c r="F78" s="20">
        <v>10</v>
      </c>
      <c r="G78" s="224">
        <v>1</v>
      </c>
      <c r="H78" s="224">
        <v>5</v>
      </c>
      <c r="I78" s="224">
        <v>4</v>
      </c>
      <c r="J78" s="224">
        <v>0</v>
      </c>
      <c r="K78" s="20">
        <f t="shared" si="16"/>
        <v>10</v>
      </c>
      <c r="L78" s="20">
        <f t="shared" si="17"/>
        <v>50</v>
      </c>
      <c r="M78" s="20">
        <f t="shared" si="18"/>
        <v>40</v>
      </c>
      <c r="N78" s="20">
        <f t="shared" si="19"/>
        <v>0</v>
      </c>
      <c r="P78" s="224"/>
      <c r="Q78" s="224"/>
      <c r="R78" s="224"/>
      <c r="S78" s="224"/>
      <c r="T78" s="224"/>
    </row>
    <row r="79" spans="2:20">
      <c r="B79" s="265" t="s">
        <v>107</v>
      </c>
      <c r="C79" s="265"/>
      <c r="D79" s="265"/>
      <c r="E79" s="20"/>
      <c r="F79" s="20">
        <v>11</v>
      </c>
      <c r="G79" s="224">
        <v>0</v>
      </c>
      <c r="H79" s="224">
        <v>9</v>
      </c>
      <c r="I79" s="224">
        <v>2</v>
      </c>
      <c r="J79" s="224">
        <v>0</v>
      </c>
      <c r="K79" s="20">
        <f t="shared" si="16"/>
        <v>0</v>
      </c>
      <c r="L79" s="20">
        <f t="shared" si="17"/>
        <v>81.818181818181827</v>
      </c>
      <c r="M79" s="20">
        <f t="shared" si="18"/>
        <v>18.181818181818183</v>
      </c>
      <c r="N79" s="20">
        <f t="shared" si="19"/>
        <v>0</v>
      </c>
      <c r="P79" s="224"/>
      <c r="Q79" s="224"/>
      <c r="R79" s="224"/>
      <c r="S79" s="224"/>
      <c r="T79" s="224"/>
    </row>
    <row r="80" spans="2:20">
      <c r="B80" s="265" t="s">
        <v>127</v>
      </c>
      <c r="C80" s="265"/>
      <c r="D80" s="265"/>
      <c r="E80" s="20"/>
      <c r="F80" s="20">
        <v>4</v>
      </c>
      <c r="G80" s="224">
        <v>0</v>
      </c>
      <c r="H80" s="224">
        <v>3</v>
      </c>
      <c r="I80" s="224">
        <v>1</v>
      </c>
      <c r="J80" s="224">
        <v>0</v>
      </c>
      <c r="K80" s="20">
        <f t="shared" si="16"/>
        <v>0</v>
      </c>
      <c r="L80" s="20">
        <f t="shared" si="17"/>
        <v>75</v>
      </c>
      <c r="M80" s="20">
        <f t="shared" si="18"/>
        <v>25</v>
      </c>
      <c r="N80" s="20">
        <f t="shared" si="19"/>
        <v>0</v>
      </c>
      <c r="P80" s="224"/>
      <c r="Q80" s="224"/>
      <c r="R80" s="224"/>
      <c r="S80" s="224"/>
      <c r="T80" s="224"/>
    </row>
    <row r="81" spans="2:20">
      <c r="B81" s="265" t="s">
        <v>125</v>
      </c>
      <c r="C81" s="265"/>
      <c r="D81" s="265"/>
      <c r="E81" s="19"/>
      <c r="F81" s="20">
        <v>10</v>
      </c>
      <c r="G81" s="224">
        <v>5</v>
      </c>
      <c r="H81" s="224">
        <v>4</v>
      </c>
      <c r="I81" s="224">
        <v>1</v>
      </c>
      <c r="J81" s="224">
        <v>0</v>
      </c>
      <c r="K81" s="20">
        <f t="shared" si="16"/>
        <v>50</v>
      </c>
      <c r="L81" s="20">
        <f t="shared" si="17"/>
        <v>40</v>
      </c>
      <c r="M81" s="20">
        <f t="shared" si="18"/>
        <v>10</v>
      </c>
      <c r="N81" s="20">
        <f t="shared" si="19"/>
        <v>0</v>
      </c>
      <c r="P81" s="224"/>
      <c r="Q81" s="224"/>
      <c r="R81" s="224"/>
      <c r="S81" s="224"/>
      <c r="T81" s="224"/>
    </row>
    <row r="82" spans="2:20">
      <c r="B82" s="265" t="s">
        <v>155</v>
      </c>
      <c r="C82" s="265"/>
      <c r="D82" s="265"/>
      <c r="E82" s="17"/>
      <c r="F82" s="20">
        <v>8</v>
      </c>
      <c r="G82" s="224">
        <v>2</v>
      </c>
      <c r="H82" s="224">
        <v>5</v>
      </c>
      <c r="I82" s="224">
        <v>1</v>
      </c>
      <c r="J82" s="224">
        <v>0</v>
      </c>
      <c r="K82" s="20">
        <f t="shared" si="16"/>
        <v>25</v>
      </c>
      <c r="L82" s="20">
        <f t="shared" si="17"/>
        <v>62.5</v>
      </c>
      <c r="M82" s="20">
        <f t="shared" si="18"/>
        <v>12.5</v>
      </c>
      <c r="N82" s="20">
        <f t="shared" si="19"/>
        <v>0</v>
      </c>
      <c r="P82" s="224"/>
      <c r="Q82" s="224"/>
      <c r="R82" s="224"/>
      <c r="S82" s="224"/>
      <c r="T82" s="224"/>
    </row>
    <row r="83" spans="2:20">
      <c r="B83" s="265" t="s">
        <v>53</v>
      </c>
      <c r="C83" s="265"/>
      <c r="D83" s="265"/>
      <c r="E83" s="20"/>
      <c r="F83" s="20">
        <v>5</v>
      </c>
      <c r="G83" s="224">
        <v>0</v>
      </c>
      <c r="H83" s="224">
        <v>4</v>
      </c>
      <c r="I83" s="224">
        <v>1</v>
      </c>
      <c r="J83" s="224">
        <v>0</v>
      </c>
      <c r="K83" s="20">
        <f t="shared" si="16"/>
        <v>0</v>
      </c>
      <c r="L83" s="20">
        <f t="shared" si="17"/>
        <v>80</v>
      </c>
      <c r="M83" s="20">
        <f t="shared" si="18"/>
        <v>20</v>
      </c>
      <c r="N83" s="20">
        <f t="shared" si="19"/>
        <v>0</v>
      </c>
      <c r="P83" s="224"/>
      <c r="Q83" s="224"/>
      <c r="R83" s="224"/>
      <c r="S83" s="224"/>
      <c r="T83" s="224"/>
    </row>
    <row r="84" spans="2:20">
      <c r="B84" s="265" t="s">
        <v>0</v>
      </c>
      <c r="C84" s="265"/>
      <c r="D84" s="265"/>
      <c r="E84" s="20"/>
      <c r="F84" s="20">
        <v>16</v>
      </c>
      <c r="G84" s="224">
        <v>1</v>
      </c>
      <c r="H84" s="224">
        <v>6</v>
      </c>
      <c r="I84" s="224">
        <v>9</v>
      </c>
      <c r="J84" s="224">
        <v>0</v>
      </c>
      <c r="K84" s="20">
        <f t="shared" si="16"/>
        <v>6.25</v>
      </c>
      <c r="L84" s="20">
        <f t="shared" si="17"/>
        <v>37.5</v>
      </c>
      <c r="M84" s="20">
        <f t="shared" si="18"/>
        <v>56.25</v>
      </c>
      <c r="N84" s="20">
        <f t="shared" si="19"/>
        <v>0</v>
      </c>
      <c r="P84" s="224"/>
      <c r="Q84" s="224"/>
      <c r="R84" s="224"/>
      <c r="S84" s="224"/>
      <c r="T84" s="224"/>
    </row>
    <row r="85" spans="2:20">
      <c r="B85" s="265" t="s">
        <v>89</v>
      </c>
      <c r="C85" s="265"/>
      <c r="D85" s="265"/>
      <c r="E85" s="20"/>
      <c r="F85" s="20">
        <v>3</v>
      </c>
      <c r="G85" s="224">
        <v>1</v>
      </c>
      <c r="H85" s="224">
        <v>0</v>
      </c>
      <c r="I85" s="224">
        <v>2</v>
      </c>
      <c r="J85" s="224">
        <v>0</v>
      </c>
      <c r="K85" s="20">
        <f t="shared" si="16"/>
        <v>33.333333333333329</v>
      </c>
      <c r="L85" s="20">
        <f t="shared" si="17"/>
        <v>0</v>
      </c>
      <c r="M85" s="20">
        <f t="shared" si="18"/>
        <v>66.666666666666657</v>
      </c>
      <c r="N85" s="20">
        <f t="shared" si="19"/>
        <v>0</v>
      </c>
      <c r="P85" s="224"/>
      <c r="Q85" s="224"/>
      <c r="R85" s="224"/>
      <c r="S85" s="224"/>
      <c r="T85" s="224"/>
    </row>
    <row r="86" spans="2:20">
      <c r="B86" s="265" t="s">
        <v>153</v>
      </c>
      <c r="C86" s="265"/>
      <c r="D86" s="265"/>
      <c r="E86" s="20"/>
      <c r="F86" s="20">
        <v>7</v>
      </c>
      <c r="G86" s="224">
        <v>3</v>
      </c>
      <c r="H86" s="224">
        <v>3</v>
      </c>
      <c r="I86" s="224">
        <v>1</v>
      </c>
      <c r="J86" s="224">
        <v>0</v>
      </c>
      <c r="K86" s="20">
        <f t="shared" si="16"/>
        <v>42.857142857142854</v>
      </c>
      <c r="L86" s="20">
        <f t="shared" si="17"/>
        <v>42.857142857142854</v>
      </c>
      <c r="M86" s="20">
        <f t="shared" si="18"/>
        <v>14.285714285714285</v>
      </c>
      <c r="N86" s="20">
        <f t="shared" si="19"/>
        <v>0</v>
      </c>
      <c r="P86" s="224"/>
      <c r="Q86" s="224"/>
      <c r="R86" s="224"/>
      <c r="S86" s="224"/>
      <c r="T86" s="224"/>
    </row>
    <row r="87" spans="2:20">
      <c r="B87" s="265" t="s">
        <v>126</v>
      </c>
      <c r="C87" s="265"/>
      <c r="D87" s="265"/>
      <c r="E87" s="20"/>
      <c r="F87" s="20">
        <v>10</v>
      </c>
      <c r="G87" s="224">
        <v>3</v>
      </c>
      <c r="H87" s="224">
        <v>4</v>
      </c>
      <c r="I87" s="224">
        <v>2</v>
      </c>
      <c r="J87" s="224">
        <v>1</v>
      </c>
      <c r="K87" s="20">
        <f t="shared" si="16"/>
        <v>30</v>
      </c>
      <c r="L87" s="20">
        <f t="shared" si="17"/>
        <v>40</v>
      </c>
      <c r="M87" s="20">
        <f t="shared" si="18"/>
        <v>20</v>
      </c>
      <c r="N87" s="20">
        <f t="shared" si="19"/>
        <v>10</v>
      </c>
      <c r="P87" s="224"/>
      <c r="Q87" s="224"/>
      <c r="R87" s="224"/>
      <c r="S87" s="224"/>
      <c r="T87" s="224"/>
    </row>
    <row r="88" spans="2:20">
      <c r="B88" s="265" t="s">
        <v>148</v>
      </c>
      <c r="C88" s="265"/>
      <c r="D88" s="265"/>
      <c r="E88" s="20"/>
      <c r="F88" s="20">
        <v>17</v>
      </c>
      <c r="G88" s="224">
        <v>6</v>
      </c>
      <c r="H88" s="224">
        <v>10</v>
      </c>
      <c r="I88" s="224">
        <v>1</v>
      </c>
      <c r="J88" s="224">
        <v>0</v>
      </c>
      <c r="K88" s="20">
        <f t="shared" si="16"/>
        <v>35.294117647058826</v>
      </c>
      <c r="L88" s="20">
        <f t="shared" si="17"/>
        <v>58.82352941176471</v>
      </c>
      <c r="M88" s="20">
        <f t="shared" si="18"/>
        <v>5.8823529411764701</v>
      </c>
      <c r="N88" s="20">
        <f t="shared" si="19"/>
        <v>0</v>
      </c>
      <c r="P88" s="224"/>
      <c r="Q88" s="224"/>
      <c r="R88" s="224"/>
      <c r="S88" s="224"/>
      <c r="T88" s="224"/>
    </row>
    <row r="89" spans="2:20">
      <c r="B89" s="265" t="s">
        <v>189</v>
      </c>
      <c r="C89" s="265"/>
      <c r="D89" s="265"/>
      <c r="E89" s="20"/>
      <c r="F89" s="20">
        <v>10</v>
      </c>
      <c r="G89" s="224">
        <v>2</v>
      </c>
      <c r="H89" s="224">
        <v>8</v>
      </c>
      <c r="I89" s="224">
        <v>0</v>
      </c>
      <c r="J89" s="224">
        <v>0</v>
      </c>
      <c r="K89" s="20">
        <f t="shared" si="16"/>
        <v>20</v>
      </c>
      <c r="L89" s="20">
        <f t="shared" si="17"/>
        <v>80</v>
      </c>
      <c r="M89" s="20">
        <f t="shared" si="18"/>
        <v>0</v>
      </c>
      <c r="N89" s="20">
        <f t="shared" si="19"/>
        <v>0</v>
      </c>
      <c r="P89" s="224"/>
      <c r="Q89" s="224"/>
      <c r="R89" s="224"/>
      <c r="S89" s="224"/>
      <c r="T89" s="224"/>
    </row>
    <row r="90" spans="2:20">
      <c r="B90" s="265" t="s">
        <v>128</v>
      </c>
      <c r="C90" s="265"/>
      <c r="D90" s="265"/>
      <c r="E90" s="20"/>
      <c r="F90" s="20">
        <v>15</v>
      </c>
      <c r="G90" s="224">
        <v>3</v>
      </c>
      <c r="H90" s="224">
        <v>9</v>
      </c>
      <c r="I90" s="224">
        <v>3</v>
      </c>
      <c r="J90" s="224">
        <v>0</v>
      </c>
      <c r="K90" s="20">
        <f t="shared" si="16"/>
        <v>20</v>
      </c>
      <c r="L90" s="20">
        <f t="shared" si="17"/>
        <v>60</v>
      </c>
      <c r="M90" s="20">
        <f t="shared" si="18"/>
        <v>20</v>
      </c>
      <c r="N90" s="20">
        <f t="shared" si="19"/>
        <v>0</v>
      </c>
      <c r="P90" s="224"/>
      <c r="Q90" s="224"/>
      <c r="R90" s="224"/>
      <c r="S90" s="224"/>
      <c r="T90" s="224"/>
    </row>
    <row r="91" spans="2:20">
      <c r="B91" s="200"/>
      <c r="C91" s="22"/>
      <c r="D91" s="20"/>
      <c r="E91" s="20"/>
      <c r="F91" s="20"/>
      <c r="G91" s="224"/>
      <c r="H91" s="224"/>
      <c r="I91" s="224"/>
      <c r="J91" s="224"/>
      <c r="K91" s="20"/>
      <c r="L91" s="20"/>
      <c r="M91" s="20"/>
      <c r="N91" s="20"/>
      <c r="P91" s="224"/>
      <c r="Q91" s="224"/>
      <c r="R91" s="224"/>
      <c r="S91" s="224"/>
      <c r="T91" s="224"/>
    </row>
    <row r="92" spans="2:20">
      <c r="B92" s="267" t="s">
        <v>133</v>
      </c>
      <c r="C92" s="267"/>
      <c r="D92" s="267"/>
      <c r="E92" s="20"/>
      <c r="F92" s="225">
        <f>SUM(F93:F103)</f>
        <v>142</v>
      </c>
      <c r="G92" s="225">
        <f>SUM(G93:G103)</f>
        <v>14</v>
      </c>
      <c r="H92" s="225">
        <f>SUM(H93:H103)</f>
        <v>75</v>
      </c>
      <c r="I92" s="225">
        <f>SUM(I93:I103)</f>
        <v>50</v>
      </c>
      <c r="J92" s="225">
        <f>SUM(J93:J103)</f>
        <v>3</v>
      </c>
      <c r="K92" s="17">
        <f t="shared" ref="K92:K103" si="20">SUM(G92/F92*100)</f>
        <v>9.8591549295774641</v>
      </c>
      <c r="L92" s="17">
        <f t="shared" ref="L92:L103" si="21">SUM(H92/F92*100)</f>
        <v>52.816901408450704</v>
      </c>
      <c r="M92" s="17">
        <f t="shared" ref="M92:M103" si="22">SUM(I92/F92*100)</f>
        <v>35.2112676056338</v>
      </c>
      <c r="N92" s="17">
        <f t="shared" ref="N92:N103" si="23">SUM(J92/F92*100)</f>
        <v>2.112676056338028</v>
      </c>
      <c r="P92" s="224"/>
      <c r="Q92" s="224"/>
      <c r="R92" s="224"/>
      <c r="S92" s="224"/>
      <c r="T92" s="224"/>
    </row>
    <row r="93" spans="2:20">
      <c r="B93" s="265" t="s">
        <v>14</v>
      </c>
      <c r="C93" s="265"/>
      <c r="D93" s="265"/>
      <c r="E93" s="20"/>
      <c r="F93" s="20">
        <v>6</v>
      </c>
      <c r="G93" s="224">
        <v>1</v>
      </c>
      <c r="H93" s="224">
        <v>3</v>
      </c>
      <c r="I93" s="224">
        <v>2</v>
      </c>
      <c r="J93" s="224">
        <v>0</v>
      </c>
      <c r="K93" s="20">
        <f t="shared" si="20"/>
        <v>16.666666666666664</v>
      </c>
      <c r="L93" s="20">
        <f t="shared" si="21"/>
        <v>50</v>
      </c>
      <c r="M93" s="20">
        <f t="shared" si="22"/>
        <v>33.333333333333329</v>
      </c>
      <c r="N93" s="20">
        <f t="shared" si="23"/>
        <v>0</v>
      </c>
      <c r="P93" s="224"/>
      <c r="Q93" s="224"/>
      <c r="R93" s="224"/>
      <c r="S93" s="224"/>
      <c r="T93" s="224"/>
    </row>
    <row r="94" spans="2:20">
      <c r="B94" s="265" t="s">
        <v>31</v>
      </c>
      <c r="C94" s="265"/>
      <c r="D94" s="265"/>
      <c r="E94" s="20"/>
      <c r="F94" s="20">
        <v>15</v>
      </c>
      <c r="G94" s="224">
        <v>0</v>
      </c>
      <c r="H94" s="224">
        <v>5</v>
      </c>
      <c r="I94" s="224">
        <v>10</v>
      </c>
      <c r="J94" s="224">
        <v>0</v>
      </c>
      <c r="K94" s="20">
        <f t="shared" si="20"/>
        <v>0</v>
      </c>
      <c r="L94" s="20">
        <f t="shared" si="21"/>
        <v>33.333333333333329</v>
      </c>
      <c r="M94" s="20">
        <f t="shared" si="22"/>
        <v>66.666666666666657</v>
      </c>
      <c r="N94" s="20">
        <f t="shared" si="23"/>
        <v>0</v>
      </c>
      <c r="P94" s="224"/>
      <c r="Q94" s="224"/>
      <c r="R94" s="224"/>
      <c r="S94" s="224"/>
      <c r="T94" s="224"/>
    </row>
    <row r="95" spans="2:20">
      <c r="B95" s="265" t="s">
        <v>13</v>
      </c>
      <c r="C95" s="265"/>
      <c r="D95" s="265"/>
      <c r="E95" s="19"/>
      <c r="F95" s="20">
        <v>1</v>
      </c>
      <c r="G95" s="224">
        <v>0</v>
      </c>
      <c r="H95" s="224">
        <v>1</v>
      </c>
      <c r="I95" s="224">
        <v>0</v>
      </c>
      <c r="J95" s="224">
        <v>0</v>
      </c>
      <c r="K95" s="20">
        <f t="shared" si="20"/>
        <v>0</v>
      </c>
      <c r="L95" s="20">
        <f t="shared" si="21"/>
        <v>100</v>
      </c>
      <c r="M95" s="20">
        <f t="shared" si="22"/>
        <v>0</v>
      </c>
      <c r="N95" s="20">
        <f t="shared" si="23"/>
        <v>0</v>
      </c>
      <c r="P95" s="224"/>
      <c r="Q95" s="224"/>
      <c r="R95" s="224"/>
      <c r="S95" s="224"/>
      <c r="T95" s="224"/>
    </row>
    <row r="96" spans="2:20">
      <c r="B96" s="265" t="s">
        <v>106</v>
      </c>
      <c r="C96" s="265"/>
      <c r="D96" s="265"/>
      <c r="E96" s="17"/>
      <c r="F96" s="20">
        <v>26</v>
      </c>
      <c r="G96" s="224">
        <v>1</v>
      </c>
      <c r="H96" s="224">
        <v>17</v>
      </c>
      <c r="I96" s="224">
        <v>8</v>
      </c>
      <c r="J96" s="224">
        <v>0</v>
      </c>
      <c r="K96" s="20">
        <f t="shared" si="20"/>
        <v>3.8461538461538463</v>
      </c>
      <c r="L96" s="20">
        <f t="shared" si="21"/>
        <v>65.384615384615387</v>
      </c>
      <c r="M96" s="20">
        <f t="shared" si="22"/>
        <v>30.76923076923077</v>
      </c>
      <c r="N96" s="20">
        <f t="shared" si="23"/>
        <v>0</v>
      </c>
      <c r="P96" s="224"/>
      <c r="Q96" s="224"/>
      <c r="R96" s="224"/>
      <c r="S96" s="224"/>
      <c r="T96" s="224"/>
    </row>
    <row r="97" spans="2:20">
      <c r="B97" s="265" t="s">
        <v>142</v>
      </c>
      <c r="C97" s="265"/>
      <c r="D97" s="265"/>
      <c r="E97" s="20"/>
      <c r="F97" s="20">
        <v>17</v>
      </c>
      <c r="G97" s="224">
        <v>0</v>
      </c>
      <c r="H97" s="224">
        <v>11</v>
      </c>
      <c r="I97" s="224">
        <v>6</v>
      </c>
      <c r="J97" s="224">
        <v>0</v>
      </c>
      <c r="K97" s="20">
        <f t="shared" si="20"/>
        <v>0</v>
      </c>
      <c r="L97" s="20">
        <f t="shared" si="21"/>
        <v>64.705882352941174</v>
      </c>
      <c r="M97" s="20">
        <f t="shared" si="22"/>
        <v>35.294117647058826</v>
      </c>
      <c r="N97" s="20">
        <f t="shared" si="23"/>
        <v>0</v>
      </c>
      <c r="P97" s="224"/>
      <c r="Q97" s="224"/>
      <c r="R97" s="224"/>
      <c r="S97" s="224"/>
      <c r="T97" s="224"/>
    </row>
    <row r="98" spans="2:20">
      <c r="B98" s="265" t="s">
        <v>15</v>
      </c>
      <c r="C98" s="265"/>
      <c r="D98" s="265"/>
      <c r="E98" s="20"/>
      <c r="F98" s="20">
        <v>13</v>
      </c>
      <c r="G98" s="224">
        <v>1</v>
      </c>
      <c r="H98" s="224">
        <v>6</v>
      </c>
      <c r="I98" s="224">
        <v>6</v>
      </c>
      <c r="J98" s="224">
        <v>0</v>
      </c>
      <c r="K98" s="20">
        <f t="shared" si="20"/>
        <v>7.6923076923076925</v>
      </c>
      <c r="L98" s="20">
        <f t="shared" si="21"/>
        <v>46.153846153846153</v>
      </c>
      <c r="M98" s="20">
        <f t="shared" si="22"/>
        <v>46.153846153846153</v>
      </c>
      <c r="N98" s="20">
        <f t="shared" si="23"/>
        <v>0</v>
      </c>
      <c r="P98" s="224"/>
      <c r="Q98" s="224"/>
      <c r="R98" s="224"/>
      <c r="S98" s="224"/>
      <c r="T98" s="224"/>
    </row>
    <row r="99" spans="2:20">
      <c r="B99" s="265" t="s">
        <v>120</v>
      </c>
      <c r="C99" s="265"/>
      <c r="D99" s="265"/>
      <c r="E99" s="20"/>
      <c r="F99" s="20">
        <v>25</v>
      </c>
      <c r="G99" s="224">
        <v>4</v>
      </c>
      <c r="H99" s="224">
        <v>16</v>
      </c>
      <c r="I99" s="224">
        <v>5</v>
      </c>
      <c r="J99" s="224">
        <v>0</v>
      </c>
      <c r="K99" s="20">
        <f t="shared" si="20"/>
        <v>16</v>
      </c>
      <c r="L99" s="20">
        <f t="shared" si="21"/>
        <v>64</v>
      </c>
      <c r="M99" s="20">
        <f t="shared" si="22"/>
        <v>20</v>
      </c>
      <c r="N99" s="20">
        <f t="shared" si="23"/>
        <v>0</v>
      </c>
      <c r="P99" s="224"/>
      <c r="Q99" s="224"/>
      <c r="R99" s="224"/>
      <c r="S99" s="224"/>
      <c r="T99" s="224"/>
    </row>
    <row r="100" spans="2:20">
      <c r="B100" s="265" t="s">
        <v>32</v>
      </c>
      <c r="C100" s="265"/>
      <c r="D100" s="265"/>
      <c r="E100" s="20"/>
      <c r="F100" s="20">
        <v>7</v>
      </c>
      <c r="G100" s="224">
        <v>1</v>
      </c>
      <c r="H100" s="224">
        <v>3</v>
      </c>
      <c r="I100" s="224">
        <v>3</v>
      </c>
      <c r="J100" s="224">
        <v>0</v>
      </c>
      <c r="K100" s="20">
        <f t="shared" si="20"/>
        <v>14.285714285714285</v>
      </c>
      <c r="L100" s="20">
        <f t="shared" si="21"/>
        <v>42.857142857142854</v>
      </c>
      <c r="M100" s="20">
        <f t="shared" si="22"/>
        <v>42.857142857142854</v>
      </c>
      <c r="N100" s="20">
        <f t="shared" si="23"/>
        <v>0</v>
      </c>
      <c r="P100" s="224"/>
      <c r="Q100" s="224"/>
      <c r="R100" s="224"/>
      <c r="S100" s="224"/>
      <c r="T100" s="224"/>
    </row>
    <row r="101" spans="2:20">
      <c r="B101" s="265" t="s">
        <v>39</v>
      </c>
      <c r="C101" s="265"/>
      <c r="D101" s="265"/>
      <c r="E101" s="20"/>
      <c r="F101" s="20">
        <v>7</v>
      </c>
      <c r="G101" s="224">
        <v>2</v>
      </c>
      <c r="H101" s="224">
        <v>2</v>
      </c>
      <c r="I101" s="224">
        <v>2</v>
      </c>
      <c r="J101" s="224">
        <v>1</v>
      </c>
      <c r="K101" s="20">
        <f t="shared" si="20"/>
        <v>28.571428571428569</v>
      </c>
      <c r="L101" s="20">
        <f t="shared" si="21"/>
        <v>28.571428571428569</v>
      </c>
      <c r="M101" s="20">
        <f t="shared" si="22"/>
        <v>28.571428571428569</v>
      </c>
      <c r="N101" s="20">
        <f t="shared" si="23"/>
        <v>14.285714285714285</v>
      </c>
      <c r="P101" s="224"/>
      <c r="Q101" s="224"/>
      <c r="R101" s="224"/>
      <c r="S101" s="224"/>
      <c r="T101" s="224"/>
    </row>
    <row r="102" spans="2:20">
      <c r="B102" s="265" t="s">
        <v>117</v>
      </c>
      <c r="C102" s="265"/>
      <c r="D102" s="265"/>
      <c r="E102" s="20"/>
      <c r="F102" s="20">
        <v>18</v>
      </c>
      <c r="G102" s="224">
        <v>4</v>
      </c>
      <c r="H102" s="224">
        <v>9</v>
      </c>
      <c r="I102" s="224">
        <v>4</v>
      </c>
      <c r="J102" s="224">
        <v>1</v>
      </c>
      <c r="K102" s="20">
        <f t="shared" si="20"/>
        <v>22.222222222222221</v>
      </c>
      <c r="L102" s="20">
        <f t="shared" si="21"/>
        <v>50</v>
      </c>
      <c r="M102" s="20">
        <f t="shared" si="22"/>
        <v>22.222222222222221</v>
      </c>
      <c r="N102" s="20">
        <f t="shared" si="23"/>
        <v>5.5555555555555554</v>
      </c>
      <c r="P102" s="224"/>
      <c r="Q102" s="224"/>
      <c r="R102" s="224"/>
      <c r="S102" s="224"/>
      <c r="T102" s="224"/>
    </row>
    <row r="103" spans="2:20">
      <c r="B103" s="265" t="s">
        <v>64</v>
      </c>
      <c r="C103" s="265"/>
      <c r="D103" s="265"/>
      <c r="E103" s="20"/>
      <c r="F103" s="20">
        <v>7</v>
      </c>
      <c r="G103" s="224">
        <v>0</v>
      </c>
      <c r="H103" s="224">
        <v>2</v>
      </c>
      <c r="I103" s="224">
        <v>4</v>
      </c>
      <c r="J103" s="224">
        <v>1</v>
      </c>
      <c r="K103" s="20">
        <f t="shared" si="20"/>
        <v>0</v>
      </c>
      <c r="L103" s="20">
        <f t="shared" si="21"/>
        <v>28.571428571428569</v>
      </c>
      <c r="M103" s="20">
        <f t="shared" si="22"/>
        <v>57.142857142857139</v>
      </c>
      <c r="N103" s="20">
        <f t="shared" si="23"/>
        <v>14.285714285714285</v>
      </c>
      <c r="P103" s="224"/>
      <c r="Q103" s="224"/>
      <c r="R103" s="224"/>
      <c r="S103" s="224"/>
      <c r="T103" s="224"/>
    </row>
    <row r="104" spans="2:20">
      <c r="B104" s="200"/>
      <c r="C104" s="22"/>
      <c r="D104" s="20"/>
      <c r="E104" s="20"/>
      <c r="F104" s="20"/>
      <c r="G104" s="224"/>
      <c r="H104" s="224"/>
      <c r="I104" s="224"/>
      <c r="J104" s="224"/>
      <c r="K104" s="20"/>
      <c r="L104" s="20"/>
      <c r="M104" s="20"/>
      <c r="N104" s="20"/>
      <c r="P104" s="224"/>
      <c r="Q104" s="224"/>
      <c r="R104" s="224"/>
      <c r="S104" s="224"/>
      <c r="T104" s="224"/>
    </row>
    <row r="105" spans="2:20">
      <c r="B105" s="267" t="s">
        <v>134</v>
      </c>
      <c r="C105" s="267"/>
      <c r="D105" s="267"/>
      <c r="E105" s="20"/>
      <c r="F105" s="225">
        <f>SUM(F106:F138)</f>
        <v>205</v>
      </c>
      <c r="G105" s="225">
        <f>SUM(G106:G138)</f>
        <v>32</v>
      </c>
      <c r="H105" s="225">
        <f>SUM(H106:H138)</f>
        <v>124</v>
      </c>
      <c r="I105" s="225">
        <f>SUM(I106:I138)</f>
        <v>46</v>
      </c>
      <c r="J105" s="225">
        <f>SUM(J106:J138)</f>
        <v>3</v>
      </c>
      <c r="K105" s="17">
        <f t="shared" ref="K105:K138" si="24">SUM(G105/F105*100)</f>
        <v>15.609756097560975</v>
      </c>
      <c r="L105" s="17">
        <f t="shared" ref="L105:L138" si="25">SUM(H105/F105*100)</f>
        <v>60.487804878048777</v>
      </c>
      <c r="M105" s="17">
        <f t="shared" ref="M105:M138" si="26">SUM(I105/F105*100)</f>
        <v>22.439024390243905</v>
      </c>
      <c r="N105" s="17">
        <f t="shared" ref="N105:N138" si="27">SUM(J105/F105*100)</f>
        <v>1.4634146341463417</v>
      </c>
      <c r="P105" s="224"/>
      <c r="Q105" s="224"/>
      <c r="R105" s="224"/>
      <c r="S105" s="224"/>
      <c r="T105" s="224"/>
    </row>
    <row r="106" spans="2:20">
      <c r="B106" s="265" t="s">
        <v>92</v>
      </c>
      <c r="C106" s="265"/>
      <c r="D106" s="265"/>
      <c r="E106" s="20"/>
      <c r="F106" s="20">
        <v>6</v>
      </c>
      <c r="G106" s="224">
        <v>6</v>
      </c>
      <c r="H106" s="224">
        <v>0</v>
      </c>
      <c r="I106" s="224">
        <v>0</v>
      </c>
      <c r="J106" s="224">
        <v>0</v>
      </c>
      <c r="K106" s="20">
        <f t="shared" si="24"/>
        <v>100</v>
      </c>
      <c r="L106" s="20">
        <f t="shared" si="25"/>
        <v>0</v>
      </c>
      <c r="M106" s="20">
        <f t="shared" si="26"/>
        <v>0</v>
      </c>
      <c r="N106" s="20">
        <f t="shared" si="27"/>
        <v>0</v>
      </c>
      <c r="P106" s="224"/>
      <c r="Q106" s="224"/>
      <c r="R106" s="224"/>
      <c r="S106" s="224"/>
      <c r="T106" s="224"/>
    </row>
    <row r="107" spans="2:20">
      <c r="B107" s="265" t="s">
        <v>93</v>
      </c>
      <c r="C107" s="265"/>
      <c r="D107" s="265"/>
      <c r="E107" s="20"/>
      <c r="F107" s="20">
        <v>6</v>
      </c>
      <c r="G107" s="224">
        <v>0</v>
      </c>
      <c r="H107" s="224">
        <v>6</v>
      </c>
      <c r="I107" s="224">
        <v>0</v>
      </c>
      <c r="J107" s="224">
        <v>0</v>
      </c>
      <c r="K107" s="20">
        <f t="shared" si="24"/>
        <v>0</v>
      </c>
      <c r="L107" s="20">
        <f t="shared" si="25"/>
        <v>100</v>
      </c>
      <c r="M107" s="20">
        <f t="shared" si="26"/>
        <v>0</v>
      </c>
      <c r="N107" s="20">
        <f t="shared" si="27"/>
        <v>0</v>
      </c>
      <c r="P107" s="224"/>
      <c r="Q107" s="224"/>
      <c r="R107" s="224"/>
      <c r="S107" s="224"/>
      <c r="T107" s="224"/>
    </row>
    <row r="108" spans="2:20">
      <c r="B108" s="265" t="s">
        <v>185</v>
      </c>
      <c r="C108" s="265"/>
      <c r="D108" s="265"/>
      <c r="E108" s="20"/>
      <c r="F108" s="20">
        <v>4</v>
      </c>
      <c r="G108" s="224">
        <v>0</v>
      </c>
      <c r="H108" s="224">
        <v>4</v>
      </c>
      <c r="I108" s="224">
        <v>0</v>
      </c>
      <c r="J108" s="224">
        <v>0</v>
      </c>
      <c r="K108" s="20">
        <f t="shared" si="24"/>
        <v>0</v>
      </c>
      <c r="L108" s="20">
        <f t="shared" si="25"/>
        <v>100</v>
      </c>
      <c r="M108" s="20">
        <f t="shared" si="26"/>
        <v>0</v>
      </c>
      <c r="N108" s="20">
        <f t="shared" si="27"/>
        <v>0</v>
      </c>
      <c r="P108" s="224"/>
      <c r="Q108" s="224"/>
      <c r="R108" s="224"/>
      <c r="S108" s="224"/>
      <c r="T108" s="224"/>
    </row>
    <row r="109" spans="2:20">
      <c r="B109" s="265" t="s">
        <v>99</v>
      </c>
      <c r="C109" s="265"/>
      <c r="D109" s="265"/>
      <c r="E109" s="20"/>
      <c r="F109" s="20">
        <v>7</v>
      </c>
      <c r="G109" s="224">
        <v>0</v>
      </c>
      <c r="H109" s="224">
        <v>3</v>
      </c>
      <c r="I109" s="224">
        <v>4</v>
      </c>
      <c r="J109" s="224">
        <v>0</v>
      </c>
      <c r="K109" s="20">
        <f t="shared" si="24"/>
        <v>0</v>
      </c>
      <c r="L109" s="20">
        <f t="shared" si="25"/>
        <v>42.857142857142854</v>
      </c>
      <c r="M109" s="20">
        <f t="shared" si="26"/>
        <v>57.142857142857139</v>
      </c>
      <c r="N109" s="20">
        <f t="shared" si="27"/>
        <v>0</v>
      </c>
      <c r="P109" s="224"/>
      <c r="Q109" s="224"/>
      <c r="R109" s="224"/>
      <c r="S109" s="224"/>
      <c r="T109" s="224"/>
    </row>
    <row r="110" spans="2:20">
      <c r="B110" s="265" t="s">
        <v>160</v>
      </c>
      <c r="C110" s="265"/>
      <c r="D110" s="265"/>
      <c r="E110" s="20"/>
      <c r="F110" s="20">
        <v>6</v>
      </c>
      <c r="G110" s="224">
        <v>0</v>
      </c>
      <c r="H110" s="224">
        <v>5</v>
      </c>
      <c r="I110" s="224">
        <v>1</v>
      </c>
      <c r="J110" s="224">
        <v>0</v>
      </c>
      <c r="K110" s="20">
        <f t="shared" si="24"/>
        <v>0</v>
      </c>
      <c r="L110" s="20">
        <f t="shared" si="25"/>
        <v>83.333333333333343</v>
      </c>
      <c r="M110" s="20">
        <f t="shared" si="26"/>
        <v>16.666666666666664</v>
      </c>
      <c r="N110" s="20">
        <f t="shared" si="27"/>
        <v>0</v>
      </c>
      <c r="P110" s="224"/>
      <c r="Q110" s="224"/>
      <c r="R110" s="224"/>
      <c r="S110" s="224"/>
      <c r="T110" s="224"/>
    </row>
    <row r="111" spans="2:20">
      <c r="B111" s="265" t="s">
        <v>112</v>
      </c>
      <c r="C111" s="265"/>
      <c r="D111" s="265"/>
      <c r="E111" s="20"/>
      <c r="F111" s="20">
        <v>5</v>
      </c>
      <c r="G111" s="224">
        <v>0</v>
      </c>
      <c r="H111" s="224">
        <v>4</v>
      </c>
      <c r="I111" s="224">
        <v>1</v>
      </c>
      <c r="J111" s="224">
        <v>0</v>
      </c>
      <c r="K111" s="20">
        <f t="shared" si="24"/>
        <v>0</v>
      </c>
      <c r="L111" s="20">
        <f t="shared" si="25"/>
        <v>80</v>
      </c>
      <c r="M111" s="20">
        <f t="shared" si="26"/>
        <v>20</v>
      </c>
      <c r="N111" s="20">
        <f t="shared" si="27"/>
        <v>0</v>
      </c>
      <c r="P111" s="224"/>
      <c r="Q111" s="224"/>
      <c r="R111" s="224"/>
      <c r="S111" s="224"/>
      <c r="T111" s="224"/>
    </row>
    <row r="112" spans="2:20">
      <c r="B112" s="265" t="s">
        <v>72</v>
      </c>
      <c r="C112" s="265"/>
      <c r="D112" s="265"/>
      <c r="E112" s="20"/>
      <c r="F112" s="20">
        <v>0</v>
      </c>
      <c r="G112" s="224">
        <v>0</v>
      </c>
      <c r="H112" s="224">
        <v>0</v>
      </c>
      <c r="I112" s="224">
        <v>0</v>
      </c>
      <c r="J112" s="224">
        <v>0</v>
      </c>
      <c r="K112" s="20">
        <v>0</v>
      </c>
      <c r="L112" s="20">
        <v>0</v>
      </c>
      <c r="M112" s="20">
        <v>0</v>
      </c>
      <c r="N112" s="20">
        <v>0</v>
      </c>
      <c r="P112" s="224"/>
      <c r="Q112" s="224"/>
      <c r="R112" s="224"/>
      <c r="S112" s="224"/>
      <c r="T112" s="224"/>
    </row>
    <row r="113" spans="2:20">
      <c r="B113" s="265" t="s">
        <v>197</v>
      </c>
      <c r="C113" s="265"/>
      <c r="D113" s="265"/>
      <c r="E113" s="20"/>
      <c r="F113" s="20">
        <v>11</v>
      </c>
      <c r="G113" s="224">
        <v>2</v>
      </c>
      <c r="H113" s="224">
        <v>6</v>
      </c>
      <c r="I113" s="224">
        <v>3</v>
      </c>
      <c r="J113" s="224">
        <v>0</v>
      </c>
      <c r="K113" s="20">
        <f t="shared" si="24"/>
        <v>18.181818181818183</v>
      </c>
      <c r="L113" s="20">
        <f t="shared" si="25"/>
        <v>54.54545454545454</v>
      </c>
      <c r="M113" s="20">
        <f t="shared" si="26"/>
        <v>27.27272727272727</v>
      </c>
      <c r="N113" s="20">
        <f t="shared" si="27"/>
        <v>0</v>
      </c>
      <c r="P113" s="224"/>
      <c r="Q113" s="224"/>
      <c r="R113" s="224"/>
      <c r="S113" s="224"/>
      <c r="T113" s="224"/>
    </row>
    <row r="114" spans="2:20">
      <c r="B114" s="265" t="s">
        <v>55</v>
      </c>
      <c r="C114" s="265"/>
      <c r="D114" s="265"/>
      <c r="E114" s="20"/>
      <c r="F114" s="20">
        <v>12</v>
      </c>
      <c r="G114" s="224">
        <v>2</v>
      </c>
      <c r="H114" s="224">
        <v>7</v>
      </c>
      <c r="I114" s="224">
        <v>3</v>
      </c>
      <c r="J114" s="224">
        <v>0</v>
      </c>
      <c r="K114" s="20">
        <f t="shared" si="24"/>
        <v>16.666666666666664</v>
      </c>
      <c r="L114" s="20">
        <f t="shared" si="25"/>
        <v>58.333333333333336</v>
      </c>
      <c r="M114" s="20">
        <f t="shared" si="26"/>
        <v>25</v>
      </c>
      <c r="N114" s="20">
        <f t="shared" si="27"/>
        <v>0</v>
      </c>
      <c r="P114" s="224"/>
      <c r="Q114" s="224"/>
      <c r="R114" s="224"/>
      <c r="S114" s="224"/>
      <c r="T114" s="224"/>
    </row>
    <row r="115" spans="2:20">
      <c r="B115" s="265" t="s">
        <v>141</v>
      </c>
      <c r="C115" s="265"/>
      <c r="D115" s="265"/>
      <c r="E115" s="20"/>
      <c r="F115" s="20">
        <v>6</v>
      </c>
      <c r="G115" s="224">
        <v>0</v>
      </c>
      <c r="H115" s="224">
        <v>4</v>
      </c>
      <c r="I115" s="224">
        <v>2</v>
      </c>
      <c r="J115" s="224">
        <v>0</v>
      </c>
      <c r="K115" s="20">
        <f t="shared" si="24"/>
        <v>0</v>
      </c>
      <c r="L115" s="20">
        <f t="shared" si="25"/>
        <v>66.666666666666657</v>
      </c>
      <c r="M115" s="20">
        <f t="shared" si="26"/>
        <v>33.333333333333329</v>
      </c>
      <c r="N115" s="20">
        <f t="shared" si="27"/>
        <v>0</v>
      </c>
      <c r="P115" s="224"/>
      <c r="Q115" s="224"/>
      <c r="R115" s="224"/>
      <c r="S115" s="224"/>
      <c r="T115" s="224"/>
    </row>
    <row r="116" spans="2:20">
      <c r="B116" s="265" t="s">
        <v>159</v>
      </c>
      <c r="C116" s="265"/>
      <c r="D116" s="265"/>
      <c r="E116" s="20"/>
      <c r="F116" s="20">
        <v>9</v>
      </c>
      <c r="G116" s="224">
        <v>0</v>
      </c>
      <c r="H116" s="224">
        <v>6</v>
      </c>
      <c r="I116" s="224">
        <v>3</v>
      </c>
      <c r="J116" s="224">
        <v>0</v>
      </c>
      <c r="K116" s="20">
        <f t="shared" si="24"/>
        <v>0</v>
      </c>
      <c r="L116" s="20">
        <f t="shared" si="25"/>
        <v>66.666666666666657</v>
      </c>
      <c r="M116" s="20">
        <f t="shared" si="26"/>
        <v>33.333333333333329</v>
      </c>
      <c r="N116" s="20">
        <f t="shared" si="27"/>
        <v>0</v>
      </c>
      <c r="P116" s="224"/>
      <c r="Q116" s="224"/>
      <c r="R116" s="224"/>
      <c r="S116" s="224"/>
      <c r="T116" s="224"/>
    </row>
    <row r="117" spans="2:20">
      <c r="B117" s="265" t="s">
        <v>50</v>
      </c>
      <c r="C117" s="265"/>
      <c r="D117" s="265"/>
      <c r="E117" s="20"/>
      <c r="F117" s="20">
        <v>8</v>
      </c>
      <c r="G117" s="224">
        <v>2</v>
      </c>
      <c r="H117" s="224">
        <v>4</v>
      </c>
      <c r="I117" s="224">
        <v>2</v>
      </c>
      <c r="J117" s="224">
        <v>0</v>
      </c>
      <c r="K117" s="20">
        <f t="shared" si="24"/>
        <v>25</v>
      </c>
      <c r="L117" s="20">
        <f t="shared" si="25"/>
        <v>50</v>
      </c>
      <c r="M117" s="20">
        <f t="shared" si="26"/>
        <v>25</v>
      </c>
      <c r="N117" s="20">
        <f t="shared" si="27"/>
        <v>0</v>
      </c>
      <c r="P117" s="224"/>
      <c r="Q117" s="224"/>
      <c r="R117" s="224"/>
      <c r="S117" s="224"/>
      <c r="T117" s="224"/>
    </row>
    <row r="118" spans="2:20">
      <c r="B118" s="265" t="s">
        <v>51</v>
      </c>
      <c r="C118" s="265"/>
      <c r="D118" s="265"/>
      <c r="E118" s="20"/>
      <c r="F118" s="20">
        <v>4</v>
      </c>
      <c r="G118" s="224">
        <v>1</v>
      </c>
      <c r="H118" s="224">
        <v>1</v>
      </c>
      <c r="I118" s="224">
        <v>1</v>
      </c>
      <c r="J118" s="224">
        <v>1</v>
      </c>
      <c r="K118" s="20">
        <f t="shared" si="24"/>
        <v>25</v>
      </c>
      <c r="L118" s="20">
        <f t="shared" si="25"/>
        <v>25</v>
      </c>
      <c r="M118" s="20">
        <f t="shared" si="26"/>
        <v>25</v>
      </c>
      <c r="N118" s="20">
        <f t="shared" si="27"/>
        <v>25</v>
      </c>
      <c r="P118" s="224"/>
      <c r="Q118" s="224"/>
      <c r="R118" s="224"/>
      <c r="S118" s="224"/>
      <c r="T118" s="224"/>
    </row>
    <row r="119" spans="2:20">
      <c r="B119" s="265" t="s">
        <v>161</v>
      </c>
      <c r="C119" s="265"/>
      <c r="D119" s="265"/>
      <c r="E119" s="20"/>
      <c r="F119" s="20">
        <v>9</v>
      </c>
      <c r="G119" s="224">
        <v>0</v>
      </c>
      <c r="H119" s="224">
        <v>6</v>
      </c>
      <c r="I119" s="224">
        <v>2</v>
      </c>
      <c r="J119" s="224">
        <v>1</v>
      </c>
      <c r="K119" s="20">
        <f t="shared" si="24"/>
        <v>0</v>
      </c>
      <c r="L119" s="20">
        <f t="shared" si="25"/>
        <v>66.666666666666657</v>
      </c>
      <c r="M119" s="20">
        <f t="shared" si="26"/>
        <v>22.222222222222221</v>
      </c>
      <c r="N119" s="20">
        <f t="shared" si="27"/>
        <v>11.111111111111111</v>
      </c>
      <c r="P119" s="224"/>
      <c r="Q119" s="224"/>
      <c r="R119" s="224"/>
      <c r="S119" s="224"/>
      <c r="T119" s="224"/>
    </row>
    <row r="120" spans="2:20">
      <c r="B120" s="265" t="s">
        <v>59</v>
      </c>
      <c r="C120" s="265"/>
      <c r="D120" s="265"/>
      <c r="E120" s="20"/>
      <c r="F120" s="20">
        <v>3</v>
      </c>
      <c r="G120" s="224">
        <v>0</v>
      </c>
      <c r="H120" s="224">
        <v>1</v>
      </c>
      <c r="I120" s="224">
        <v>2</v>
      </c>
      <c r="J120" s="224">
        <v>0</v>
      </c>
      <c r="K120" s="20">
        <f t="shared" si="24"/>
        <v>0</v>
      </c>
      <c r="L120" s="20">
        <f t="shared" si="25"/>
        <v>33.333333333333329</v>
      </c>
      <c r="M120" s="20">
        <f t="shared" si="26"/>
        <v>66.666666666666657</v>
      </c>
      <c r="N120" s="20">
        <f t="shared" si="27"/>
        <v>0</v>
      </c>
      <c r="P120" s="224"/>
      <c r="Q120" s="224"/>
      <c r="R120" s="224"/>
      <c r="S120" s="224"/>
      <c r="T120" s="224"/>
    </row>
    <row r="121" spans="2:20">
      <c r="B121" s="265" t="s">
        <v>186</v>
      </c>
      <c r="C121" s="265"/>
      <c r="D121" s="265"/>
      <c r="E121" s="20"/>
      <c r="F121" s="20">
        <v>4</v>
      </c>
      <c r="G121" s="224">
        <v>0</v>
      </c>
      <c r="H121" s="224">
        <v>3</v>
      </c>
      <c r="I121" s="224">
        <v>1</v>
      </c>
      <c r="J121" s="224">
        <v>0</v>
      </c>
      <c r="K121" s="20">
        <f t="shared" si="24"/>
        <v>0</v>
      </c>
      <c r="L121" s="20">
        <f t="shared" si="25"/>
        <v>75</v>
      </c>
      <c r="M121" s="20">
        <f t="shared" si="26"/>
        <v>25</v>
      </c>
      <c r="N121" s="20">
        <f t="shared" si="27"/>
        <v>0</v>
      </c>
      <c r="P121" s="224"/>
      <c r="Q121" s="224"/>
      <c r="R121" s="224"/>
      <c r="S121" s="224"/>
      <c r="T121" s="224"/>
    </row>
    <row r="122" spans="2:20">
      <c r="B122" s="265" t="s">
        <v>187</v>
      </c>
      <c r="C122" s="265"/>
      <c r="D122" s="265"/>
      <c r="E122" s="20"/>
      <c r="F122" s="20">
        <v>6</v>
      </c>
      <c r="G122" s="224">
        <v>0</v>
      </c>
      <c r="H122" s="224">
        <v>4</v>
      </c>
      <c r="I122" s="224">
        <v>2</v>
      </c>
      <c r="J122" s="224">
        <v>0</v>
      </c>
      <c r="K122" s="20">
        <f t="shared" si="24"/>
        <v>0</v>
      </c>
      <c r="L122" s="20">
        <f t="shared" si="25"/>
        <v>66.666666666666657</v>
      </c>
      <c r="M122" s="20">
        <f t="shared" si="26"/>
        <v>33.333333333333329</v>
      </c>
      <c r="N122" s="20">
        <f t="shared" si="27"/>
        <v>0</v>
      </c>
      <c r="P122" s="224"/>
      <c r="Q122" s="224"/>
      <c r="R122" s="224"/>
      <c r="S122" s="224"/>
      <c r="T122" s="224"/>
    </row>
    <row r="123" spans="2:20">
      <c r="B123" s="265" t="s">
        <v>33</v>
      </c>
      <c r="C123" s="265"/>
      <c r="D123" s="265"/>
      <c r="E123" s="20"/>
      <c r="F123" s="20">
        <v>7</v>
      </c>
      <c r="G123" s="224">
        <v>1</v>
      </c>
      <c r="H123" s="224">
        <v>3</v>
      </c>
      <c r="I123" s="224">
        <v>3</v>
      </c>
      <c r="J123" s="224">
        <v>0</v>
      </c>
      <c r="K123" s="20">
        <f t="shared" si="24"/>
        <v>14.285714285714285</v>
      </c>
      <c r="L123" s="20">
        <f t="shared" si="25"/>
        <v>42.857142857142854</v>
      </c>
      <c r="M123" s="20">
        <f t="shared" si="26"/>
        <v>42.857142857142854</v>
      </c>
      <c r="N123" s="20">
        <f t="shared" si="27"/>
        <v>0</v>
      </c>
      <c r="P123" s="224"/>
      <c r="Q123" s="224"/>
      <c r="R123" s="224"/>
      <c r="S123" s="224"/>
      <c r="T123" s="224"/>
    </row>
    <row r="124" spans="2:20">
      <c r="B124" s="265" t="s">
        <v>123</v>
      </c>
      <c r="C124" s="265"/>
      <c r="D124" s="265"/>
      <c r="E124" s="20"/>
      <c r="F124" s="20">
        <v>9</v>
      </c>
      <c r="G124" s="224">
        <v>0</v>
      </c>
      <c r="H124" s="224">
        <v>8</v>
      </c>
      <c r="I124" s="224">
        <v>1</v>
      </c>
      <c r="J124" s="224">
        <v>0</v>
      </c>
      <c r="K124" s="20">
        <f t="shared" si="24"/>
        <v>0</v>
      </c>
      <c r="L124" s="20">
        <f t="shared" si="25"/>
        <v>88.888888888888886</v>
      </c>
      <c r="M124" s="20">
        <f t="shared" si="26"/>
        <v>11.111111111111111</v>
      </c>
      <c r="N124" s="20">
        <f t="shared" si="27"/>
        <v>0</v>
      </c>
      <c r="P124" s="224"/>
      <c r="Q124" s="224"/>
      <c r="R124" s="224"/>
      <c r="S124" s="224"/>
      <c r="T124" s="224"/>
    </row>
    <row r="125" spans="2:20">
      <c r="B125" s="265" t="s">
        <v>145</v>
      </c>
      <c r="C125" s="265"/>
      <c r="D125" s="265"/>
      <c r="E125" s="20"/>
      <c r="F125" s="20">
        <v>4</v>
      </c>
      <c r="G125" s="224">
        <v>2</v>
      </c>
      <c r="H125" s="224">
        <v>2</v>
      </c>
      <c r="I125" s="224">
        <v>0</v>
      </c>
      <c r="J125" s="224">
        <v>0</v>
      </c>
      <c r="K125" s="20">
        <f t="shared" si="24"/>
        <v>50</v>
      </c>
      <c r="L125" s="20">
        <f t="shared" si="25"/>
        <v>50</v>
      </c>
      <c r="M125" s="20">
        <f t="shared" si="26"/>
        <v>0</v>
      </c>
      <c r="N125" s="20">
        <f t="shared" si="27"/>
        <v>0</v>
      </c>
      <c r="P125" s="224"/>
      <c r="Q125" s="224"/>
      <c r="R125" s="224"/>
      <c r="S125" s="224"/>
      <c r="T125" s="224"/>
    </row>
    <row r="126" spans="2:20">
      <c r="B126" s="265" t="s">
        <v>34</v>
      </c>
      <c r="C126" s="265"/>
      <c r="D126" s="265"/>
      <c r="E126" s="20"/>
      <c r="F126" s="20">
        <v>2</v>
      </c>
      <c r="G126" s="224">
        <v>0</v>
      </c>
      <c r="H126" s="224">
        <v>1</v>
      </c>
      <c r="I126" s="224">
        <v>1</v>
      </c>
      <c r="J126" s="224">
        <v>0</v>
      </c>
      <c r="K126" s="20">
        <f t="shared" si="24"/>
        <v>0</v>
      </c>
      <c r="L126" s="20">
        <f t="shared" si="25"/>
        <v>50</v>
      </c>
      <c r="M126" s="20">
        <f t="shared" si="26"/>
        <v>50</v>
      </c>
      <c r="N126" s="20">
        <f t="shared" si="27"/>
        <v>0</v>
      </c>
      <c r="P126" s="224"/>
      <c r="Q126" s="224"/>
      <c r="R126" s="224"/>
      <c r="S126" s="224"/>
      <c r="T126" s="224"/>
    </row>
    <row r="127" spans="2:20">
      <c r="B127" s="265" t="s">
        <v>146</v>
      </c>
      <c r="C127" s="265"/>
      <c r="D127" s="265"/>
      <c r="E127" s="20"/>
      <c r="F127" s="20">
        <v>14</v>
      </c>
      <c r="G127" s="224">
        <v>7</v>
      </c>
      <c r="H127" s="224">
        <v>7</v>
      </c>
      <c r="I127" s="224">
        <v>0</v>
      </c>
      <c r="J127" s="224">
        <v>0</v>
      </c>
      <c r="K127" s="20">
        <f t="shared" si="24"/>
        <v>50</v>
      </c>
      <c r="L127" s="20">
        <f t="shared" si="25"/>
        <v>50</v>
      </c>
      <c r="M127" s="20">
        <f t="shared" si="26"/>
        <v>0</v>
      </c>
      <c r="N127" s="20">
        <f t="shared" si="27"/>
        <v>0</v>
      </c>
      <c r="P127" s="224"/>
      <c r="Q127" s="224"/>
      <c r="R127" s="224"/>
      <c r="S127" s="224"/>
      <c r="T127" s="224"/>
    </row>
    <row r="128" spans="2:20">
      <c r="B128" s="265" t="s">
        <v>147</v>
      </c>
      <c r="C128" s="265"/>
      <c r="D128" s="265"/>
      <c r="E128" s="20"/>
      <c r="F128" s="20">
        <v>6</v>
      </c>
      <c r="G128" s="224">
        <v>0</v>
      </c>
      <c r="H128" s="224">
        <v>5</v>
      </c>
      <c r="I128" s="224">
        <v>1</v>
      </c>
      <c r="J128" s="224">
        <v>0</v>
      </c>
      <c r="K128" s="20">
        <f t="shared" si="24"/>
        <v>0</v>
      </c>
      <c r="L128" s="20">
        <f t="shared" si="25"/>
        <v>83.333333333333343</v>
      </c>
      <c r="M128" s="20">
        <f t="shared" si="26"/>
        <v>16.666666666666664</v>
      </c>
      <c r="N128" s="20">
        <f t="shared" si="27"/>
        <v>0</v>
      </c>
      <c r="P128" s="224"/>
      <c r="Q128" s="224"/>
      <c r="R128" s="224"/>
      <c r="S128" s="224"/>
      <c r="T128" s="224"/>
    </row>
    <row r="129" spans="2:20">
      <c r="B129" s="265" t="s">
        <v>181</v>
      </c>
      <c r="C129" s="265"/>
      <c r="D129" s="265"/>
      <c r="E129" s="20"/>
      <c r="F129" s="20">
        <v>4</v>
      </c>
      <c r="G129" s="224">
        <v>0</v>
      </c>
      <c r="H129" s="224">
        <v>4</v>
      </c>
      <c r="I129" s="224">
        <v>0</v>
      </c>
      <c r="J129" s="224">
        <v>0</v>
      </c>
      <c r="K129" s="20">
        <f t="shared" si="24"/>
        <v>0</v>
      </c>
      <c r="L129" s="20">
        <f t="shared" si="25"/>
        <v>100</v>
      </c>
      <c r="M129" s="20">
        <f t="shared" si="26"/>
        <v>0</v>
      </c>
      <c r="N129" s="20">
        <f t="shared" si="27"/>
        <v>0</v>
      </c>
      <c r="P129" s="224"/>
      <c r="Q129" s="224"/>
      <c r="R129" s="224"/>
      <c r="S129" s="224"/>
      <c r="T129" s="224"/>
    </row>
    <row r="130" spans="2:20">
      <c r="B130" s="265" t="s">
        <v>35</v>
      </c>
      <c r="C130" s="265"/>
      <c r="D130" s="265"/>
      <c r="E130" s="20"/>
      <c r="F130" s="20">
        <v>15</v>
      </c>
      <c r="G130" s="224">
        <v>5</v>
      </c>
      <c r="H130" s="224">
        <v>7</v>
      </c>
      <c r="I130" s="224">
        <v>3</v>
      </c>
      <c r="J130" s="224">
        <v>0</v>
      </c>
      <c r="K130" s="20">
        <f t="shared" si="24"/>
        <v>33.333333333333329</v>
      </c>
      <c r="L130" s="20">
        <f t="shared" si="25"/>
        <v>46.666666666666664</v>
      </c>
      <c r="M130" s="20">
        <f t="shared" si="26"/>
        <v>20</v>
      </c>
      <c r="N130" s="20">
        <f t="shared" si="27"/>
        <v>0</v>
      </c>
      <c r="P130" s="224"/>
      <c r="Q130" s="224"/>
      <c r="R130" s="224"/>
      <c r="S130" s="224"/>
      <c r="T130" s="224"/>
    </row>
    <row r="131" spans="2:20">
      <c r="B131" s="265" t="s">
        <v>65</v>
      </c>
      <c r="C131" s="265"/>
      <c r="D131" s="265"/>
      <c r="E131" s="19"/>
      <c r="F131" s="20">
        <v>1</v>
      </c>
      <c r="G131" s="224">
        <v>0</v>
      </c>
      <c r="H131" s="224">
        <v>0</v>
      </c>
      <c r="I131" s="224">
        <v>1</v>
      </c>
      <c r="J131" s="224">
        <v>0</v>
      </c>
      <c r="K131" s="20">
        <f t="shared" si="24"/>
        <v>0</v>
      </c>
      <c r="L131" s="20">
        <f t="shared" si="25"/>
        <v>0</v>
      </c>
      <c r="M131" s="20">
        <f t="shared" si="26"/>
        <v>100</v>
      </c>
      <c r="N131" s="20">
        <f t="shared" si="27"/>
        <v>0</v>
      </c>
      <c r="P131" s="224"/>
      <c r="Q131" s="224"/>
      <c r="R131" s="224"/>
      <c r="S131" s="224"/>
      <c r="T131" s="224"/>
    </row>
    <row r="132" spans="2:20">
      <c r="B132" s="265" t="s">
        <v>66</v>
      </c>
      <c r="C132" s="265"/>
      <c r="D132" s="265"/>
      <c r="E132" s="17"/>
      <c r="F132" s="20">
        <v>2</v>
      </c>
      <c r="G132" s="224">
        <v>0</v>
      </c>
      <c r="H132" s="224">
        <v>2</v>
      </c>
      <c r="I132" s="224">
        <v>0</v>
      </c>
      <c r="J132" s="224">
        <v>0</v>
      </c>
      <c r="K132" s="20">
        <f t="shared" si="24"/>
        <v>0</v>
      </c>
      <c r="L132" s="20">
        <f t="shared" si="25"/>
        <v>100</v>
      </c>
      <c r="M132" s="20">
        <f t="shared" si="26"/>
        <v>0</v>
      </c>
      <c r="N132" s="20">
        <f t="shared" si="27"/>
        <v>0</v>
      </c>
      <c r="P132" s="224"/>
      <c r="Q132" s="224"/>
      <c r="R132" s="224"/>
      <c r="S132" s="224"/>
      <c r="T132" s="224"/>
    </row>
    <row r="133" spans="2:20">
      <c r="B133" s="265" t="s">
        <v>90</v>
      </c>
      <c r="C133" s="265"/>
      <c r="D133" s="265"/>
      <c r="E133" s="20"/>
      <c r="F133" s="20">
        <v>11</v>
      </c>
      <c r="G133" s="224">
        <v>1</v>
      </c>
      <c r="H133" s="224">
        <v>5</v>
      </c>
      <c r="I133" s="224">
        <v>5</v>
      </c>
      <c r="J133" s="224">
        <v>0</v>
      </c>
      <c r="K133" s="20">
        <f t="shared" si="24"/>
        <v>9.0909090909090917</v>
      </c>
      <c r="L133" s="20">
        <f t="shared" si="25"/>
        <v>45.454545454545453</v>
      </c>
      <c r="M133" s="20">
        <f t="shared" si="26"/>
        <v>45.454545454545453</v>
      </c>
      <c r="N133" s="20">
        <f t="shared" si="27"/>
        <v>0</v>
      </c>
      <c r="P133" s="224"/>
      <c r="Q133" s="224"/>
      <c r="R133" s="224"/>
      <c r="S133" s="224"/>
      <c r="T133" s="224"/>
    </row>
    <row r="134" spans="2:20">
      <c r="B134" s="265" t="s">
        <v>36</v>
      </c>
      <c r="C134" s="265"/>
      <c r="D134" s="265"/>
      <c r="E134" s="20"/>
      <c r="F134" s="20">
        <v>4</v>
      </c>
      <c r="G134" s="224">
        <v>0</v>
      </c>
      <c r="H134" s="224">
        <v>2</v>
      </c>
      <c r="I134" s="224">
        <v>2</v>
      </c>
      <c r="J134" s="224">
        <v>0</v>
      </c>
      <c r="K134" s="20">
        <f t="shared" si="24"/>
        <v>0</v>
      </c>
      <c r="L134" s="20">
        <f t="shared" si="25"/>
        <v>50</v>
      </c>
      <c r="M134" s="20">
        <f t="shared" si="26"/>
        <v>50</v>
      </c>
      <c r="N134" s="20">
        <f t="shared" si="27"/>
        <v>0</v>
      </c>
      <c r="P134" s="224"/>
      <c r="Q134" s="224"/>
      <c r="R134" s="224"/>
      <c r="S134" s="224"/>
      <c r="T134" s="224"/>
    </row>
    <row r="135" spans="2:20">
      <c r="B135" s="265" t="s">
        <v>91</v>
      </c>
      <c r="C135" s="265"/>
      <c r="D135" s="265"/>
      <c r="E135" s="20"/>
      <c r="F135" s="20">
        <v>3</v>
      </c>
      <c r="G135" s="224">
        <v>0</v>
      </c>
      <c r="H135" s="224">
        <v>3</v>
      </c>
      <c r="I135" s="224">
        <v>0</v>
      </c>
      <c r="J135" s="224">
        <v>0</v>
      </c>
      <c r="K135" s="20">
        <f t="shared" si="24"/>
        <v>0</v>
      </c>
      <c r="L135" s="20">
        <f t="shared" si="25"/>
        <v>100</v>
      </c>
      <c r="M135" s="20">
        <f t="shared" si="26"/>
        <v>0</v>
      </c>
      <c r="N135" s="20">
        <f t="shared" si="27"/>
        <v>0</v>
      </c>
      <c r="P135" s="224"/>
      <c r="Q135" s="224"/>
      <c r="R135" s="224"/>
      <c r="S135" s="224"/>
      <c r="T135" s="224"/>
    </row>
    <row r="136" spans="2:20">
      <c r="B136" s="265" t="s">
        <v>37</v>
      </c>
      <c r="C136" s="265"/>
      <c r="D136" s="265"/>
      <c r="E136" s="20"/>
      <c r="F136" s="20">
        <v>9</v>
      </c>
      <c r="G136" s="224">
        <v>3</v>
      </c>
      <c r="H136" s="224">
        <v>5</v>
      </c>
      <c r="I136" s="224">
        <v>0</v>
      </c>
      <c r="J136" s="224">
        <v>1</v>
      </c>
      <c r="K136" s="20">
        <f t="shared" si="24"/>
        <v>33.333333333333329</v>
      </c>
      <c r="L136" s="20">
        <f t="shared" si="25"/>
        <v>55.555555555555557</v>
      </c>
      <c r="M136" s="20">
        <f t="shared" si="26"/>
        <v>0</v>
      </c>
      <c r="N136" s="20">
        <f t="shared" si="27"/>
        <v>11.111111111111111</v>
      </c>
      <c r="P136" s="224"/>
      <c r="Q136" s="224"/>
      <c r="R136" s="224"/>
      <c r="S136" s="224"/>
      <c r="T136" s="224"/>
    </row>
    <row r="137" spans="2:20">
      <c r="B137" s="265" t="s">
        <v>67</v>
      </c>
      <c r="C137" s="265"/>
      <c r="D137" s="265"/>
      <c r="E137" s="20"/>
      <c r="F137" s="20">
        <v>5</v>
      </c>
      <c r="G137" s="224">
        <v>0</v>
      </c>
      <c r="H137" s="224">
        <v>4</v>
      </c>
      <c r="I137" s="224">
        <v>1</v>
      </c>
      <c r="J137" s="224">
        <v>0</v>
      </c>
      <c r="K137" s="20">
        <f t="shared" si="24"/>
        <v>0</v>
      </c>
      <c r="L137" s="20">
        <f t="shared" si="25"/>
        <v>80</v>
      </c>
      <c r="M137" s="20">
        <f t="shared" si="26"/>
        <v>20</v>
      </c>
      <c r="N137" s="20">
        <f t="shared" si="27"/>
        <v>0</v>
      </c>
      <c r="P137" s="224"/>
      <c r="Q137" s="224"/>
      <c r="R137" s="224"/>
      <c r="S137" s="224"/>
      <c r="T137" s="224"/>
    </row>
    <row r="138" spans="2:20">
      <c r="B138" s="265" t="s">
        <v>68</v>
      </c>
      <c r="C138" s="265"/>
      <c r="D138" s="265"/>
      <c r="E138" s="20"/>
      <c r="F138" s="20">
        <v>3</v>
      </c>
      <c r="G138" s="224">
        <v>0</v>
      </c>
      <c r="H138" s="224">
        <v>2</v>
      </c>
      <c r="I138" s="224">
        <v>1</v>
      </c>
      <c r="J138" s="224">
        <v>0</v>
      </c>
      <c r="K138" s="20">
        <f t="shared" si="24"/>
        <v>0</v>
      </c>
      <c r="L138" s="20">
        <f t="shared" si="25"/>
        <v>66.666666666666657</v>
      </c>
      <c r="M138" s="20">
        <f t="shared" si="26"/>
        <v>33.333333333333329</v>
      </c>
      <c r="N138" s="20">
        <f t="shared" si="27"/>
        <v>0</v>
      </c>
      <c r="P138" s="224"/>
      <c r="Q138" s="224"/>
      <c r="R138" s="224"/>
      <c r="S138" s="224"/>
      <c r="T138" s="224"/>
    </row>
    <row r="139" spans="2:20">
      <c r="B139" s="200"/>
      <c r="C139" s="22"/>
      <c r="D139" s="20"/>
      <c r="E139" s="20"/>
      <c r="F139" s="20"/>
      <c r="G139" s="224"/>
      <c r="H139" s="224"/>
      <c r="I139" s="224"/>
      <c r="J139" s="224"/>
      <c r="K139" s="20"/>
      <c r="L139" s="20"/>
      <c r="M139" s="20"/>
      <c r="N139" s="20"/>
      <c r="P139" s="224"/>
      <c r="Q139" s="224"/>
      <c r="R139" s="224"/>
      <c r="S139" s="224"/>
      <c r="T139" s="224"/>
    </row>
    <row r="140" spans="2:20">
      <c r="B140" s="267" t="s">
        <v>135</v>
      </c>
      <c r="C140" s="267"/>
      <c r="D140" s="267"/>
      <c r="E140" s="20"/>
      <c r="F140" s="17">
        <f>SUM(F141:F159)</f>
        <v>185</v>
      </c>
      <c r="G140" s="17">
        <f>SUM(G141:G159)</f>
        <v>30</v>
      </c>
      <c r="H140" s="17">
        <f>SUM(H141:H159)</f>
        <v>105</v>
      </c>
      <c r="I140" s="17">
        <f>SUM(I141:I159)</f>
        <v>49</v>
      </c>
      <c r="J140" s="17">
        <f>SUM(J141:J159)</f>
        <v>1</v>
      </c>
      <c r="K140" s="17">
        <f t="shared" ref="K140:K158" si="28">SUM(G140/F140*100)</f>
        <v>16.216216216216218</v>
      </c>
      <c r="L140" s="17">
        <f t="shared" ref="L140:L158" si="29">SUM(H140/F140*100)</f>
        <v>56.756756756756758</v>
      </c>
      <c r="M140" s="17">
        <f t="shared" ref="M140:M158" si="30">SUM(I140/F140*100)</f>
        <v>26.486486486486488</v>
      </c>
      <c r="N140" s="17">
        <f t="shared" ref="N140:N158" si="31">SUM(J140/F140*100)</f>
        <v>0.54054054054054057</v>
      </c>
      <c r="P140" s="224"/>
      <c r="Q140" s="224"/>
      <c r="R140" s="224"/>
      <c r="S140" s="224"/>
      <c r="T140" s="224"/>
    </row>
    <row r="141" spans="2:20">
      <c r="B141" s="265" t="s">
        <v>151</v>
      </c>
      <c r="C141" s="265"/>
      <c r="D141" s="265"/>
      <c r="E141" s="20"/>
      <c r="F141" s="20">
        <v>2</v>
      </c>
      <c r="G141" s="224">
        <v>0</v>
      </c>
      <c r="H141" s="224">
        <v>0</v>
      </c>
      <c r="I141" s="224">
        <v>2</v>
      </c>
      <c r="J141" s="224">
        <v>0</v>
      </c>
      <c r="K141" s="20">
        <f t="shared" si="28"/>
        <v>0</v>
      </c>
      <c r="L141" s="20">
        <f t="shared" si="29"/>
        <v>0</v>
      </c>
      <c r="M141" s="20">
        <f t="shared" si="30"/>
        <v>100</v>
      </c>
      <c r="N141" s="20">
        <f t="shared" si="31"/>
        <v>0</v>
      </c>
      <c r="P141" s="224"/>
      <c r="Q141" s="224"/>
      <c r="R141" s="224"/>
      <c r="S141" s="224"/>
      <c r="T141" s="224"/>
    </row>
    <row r="142" spans="2:20">
      <c r="B142" s="265" t="s">
        <v>163</v>
      </c>
      <c r="C142" s="265"/>
      <c r="D142" s="265"/>
      <c r="E142" s="20"/>
      <c r="F142" s="20">
        <v>8</v>
      </c>
      <c r="G142" s="224">
        <v>5</v>
      </c>
      <c r="H142" s="224">
        <v>3</v>
      </c>
      <c r="I142" s="224">
        <v>0</v>
      </c>
      <c r="J142" s="224">
        <v>0</v>
      </c>
      <c r="K142" s="20">
        <f t="shared" si="28"/>
        <v>62.5</v>
      </c>
      <c r="L142" s="20">
        <f t="shared" si="29"/>
        <v>37.5</v>
      </c>
      <c r="M142" s="20">
        <f t="shared" si="30"/>
        <v>0</v>
      </c>
      <c r="N142" s="20">
        <f t="shared" si="31"/>
        <v>0</v>
      </c>
      <c r="P142" s="224"/>
      <c r="Q142" s="224"/>
      <c r="R142" s="224"/>
      <c r="S142" s="224"/>
      <c r="T142" s="224"/>
    </row>
    <row r="143" spans="2:20">
      <c r="B143" s="265" t="s">
        <v>16</v>
      </c>
      <c r="C143" s="265"/>
      <c r="D143" s="265"/>
      <c r="E143" s="20"/>
      <c r="F143" s="20">
        <v>12</v>
      </c>
      <c r="G143" s="224">
        <v>0</v>
      </c>
      <c r="H143" s="224">
        <v>5</v>
      </c>
      <c r="I143" s="224">
        <v>6</v>
      </c>
      <c r="J143" s="224">
        <v>1</v>
      </c>
      <c r="K143" s="20">
        <f t="shared" si="28"/>
        <v>0</v>
      </c>
      <c r="L143" s="20">
        <f t="shared" si="29"/>
        <v>41.666666666666671</v>
      </c>
      <c r="M143" s="20">
        <f t="shared" si="30"/>
        <v>50</v>
      </c>
      <c r="N143" s="20">
        <f t="shared" si="31"/>
        <v>8.3333333333333321</v>
      </c>
      <c r="P143" s="224"/>
      <c r="Q143" s="224"/>
      <c r="R143" s="224"/>
      <c r="S143" s="224"/>
      <c r="T143" s="224"/>
    </row>
    <row r="144" spans="2:20">
      <c r="B144" s="265" t="s">
        <v>114</v>
      </c>
      <c r="C144" s="265"/>
      <c r="D144" s="265"/>
      <c r="E144" s="20"/>
      <c r="F144" s="20">
        <v>18</v>
      </c>
      <c r="G144" s="224">
        <v>1</v>
      </c>
      <c r="H144" s="224">
        <v>15</v>
      </c>
      <c r="I144" s="224">
        <v>2</v>
      </c>
      <c r="J144" s="224">
        <v>0</v>
      </c>
      <c r="K144" s="20">
        <f t="shared" si="28"/>
        <v>5.5555555555555554</v>
      </c>
      <c r="L144" s="20">
        <f t="shared" si="29"/>
        <v>83.333333333333343</v>
      </c>
      <c r="M144" s="20">
        <f t="shared" si="30"/>
        <v>11.111111111111111</v>
      </c>
      <c r="N144" s="20">
        <f t="shared" si="31"/>
        <v>0</v>
      </c>
      <c r="P144" s="224"/>
      <c r="Q144" s="224"/>
      <c r="R144" s="224"/>
      <c r="S144" s="224"/>
      <c r="T144" s="224"/>
    </row>
    <row r="145" spans="2:20">
      <c r="B145" s="265" t="s">
        <v>24</v>
      </c>
      <c r="C145" s="265"/>
      <c r="D145" s="265"/>
      <c r="E145" s="20"/>
      <c r="F145" s="20">
        <v>20</v>
      </c>
      <c r="G145" s="224">
        <v>7</v>
      </c>
      <c r="H145" s="224">
        <v>12</v>
      </c>
      <c r="I145" s="224">
        <v>1</v>
      </c>
      <c r="J145" s="224">
        <v>0</v>
      </c>
      <c r="K145" s="20">
        <f t="shared" si="28"/>
        <v>35</v>
      </c>
      <c r="L145" s="20">
        <f t="shared" si="29"/>
        <v>60</v>
      </c>
      <c r="M145" s="20">
        <f t="shared" si="30"/>
        <v>5</v>
      </c>
      <c r="N145" s="20">
        <f t="shared" si="31"/>
        <v>0</v>
      </c>
      <c r="P145" s="224"/>
      <c r="Q145" s="224"/>
      <c r="R145" s="224"/>
      <c r="S145" s="224"/>
      <c r="T145" s="224"/>
    </row>
    <row r="146" spans="2:20">
      <c r="B146" s="265" t="s">
        <v>69</v>
      </c>
      <c r="C146" s="265"/>
      <c r="D146" s="265"/>
      <c r="E146" s="20"/>
      <c r="F146" s="20">
        <v>5</v>
      </c>
      <c r="G146" s="224">
        <v>3</v>
      </c>
      <c r="H146" s="224">
        <v>2</v>
      </c>
      <c r="I146" s="224">
        <v>0</v>
      </c>
      <c r="J146" s="224">
        <v>0</v>
      </c>
      <c r="K146" s="20">
        <f t="shared" si="28"/>
        <v>60</v>
      </c>
      <c r="L146" s="20">
        <f t="shared" si="29"/>
        <v>40</v>
      </c>
      <c r="M146" s="20">
        <f t="shared" si="30"/>
        <v>0</v>
      </c>
      <c r="N146" s="20">
        <f t="shared" si="31"/>
        <v>0</v>
      </c>
      <c r="P146" s="224"/>
      <c r="Q146" s="224"/>
      <c r="R146" s="224"/>
      <c r="S146" s="224"/>
      <c r="T146" s="224"/>
    </row>
    <row r="147" spans="2:20">
      <c r="B147" s="265" t="s">
        <v>116</v>
      </c>
      <c r="C147" s="265"/>
      <c r="D147" s="265"/>
      <c r="E147" s="20"/>
      <c r="F147" s="20">
        <v>35</v>
      </c>
      <c r="G147" s="224">
        <v>5</v>
      </c>
      <c r="H147" s="224">
        <v>23</v>
      </c>
      <c r="I147" s="224">
        <v>7</v>
      </c>
      <c r="J147" s="224">
        <v>0</v>
      </c>
      <c r="K147" s="20">
        <f t="shared" si="28"/>
        <v>14.285714285714285</v>
      </c>
      <c r="L147" s="20">
        <f t="shared" si="29"/>
        <v>65.714285714285708</v>
      </c>
      <c r="M147" s="20">
        <f t="shared" si="30"/>
        <v>20</v>
      </c>
      <c r="N147" s="20">
        <f t="shared" si="31"/>
        <v>0</v>
      </c>
      <c r="P147" s="224"/>
      <c r="Q147" s="224"/>
      <c r="R147" s="224"/>
      <c r="S147" s="224"/>
      <c r="T147" s="224"/>
    </row>
    <row r="148" spans="2:20">
      <c r="B148" s="265" t="s">
        <v>101</v>
      </c>
      <c r="C148" s="265"/>
      <c r="D148" s="265"/>
      <c r="E148" s="20"/>
      <c r="F148" s="20">
        <v>9</v>
      </c>
      <c r="G148" s="224">
        <v>0</v>
      </c>
      <c r="H148" s="224">
        <v>5</v>
      </c>
      <c r="I148" s="224">
        <v>4</v>
      </c>
      <c r="J148" s="224">
        <v>0</v>
      </c>
      <c r="K148" s="20">
        <f t="shared" si="28"/>
        <v>0</v>
      </c>
      <c r="L148" s="20">
        <f t="shared" si="29"/>
        <v>55.555555555555557</v>
      </c>
      <c r="M148" s="20">
        <f t="shared" si="30"/>
        <v>44.444444444444443</v>
      </c>
      <c r="N148" s="20">
        <f t="shared" si="31"/>
        <v>0</v>
      </c>
      <c r="P148" s="224"/>
      <c r="Q148" s="224"/>
      <c r="R148" s="224"/>
      <c r="S148" s="224"/>
      <c r="T148" s="224"/>
    </row>
    <row r="149" spans="2:20">
      <c r="B149" s="265" t="s">
        <v>17</v>
      </c>
      <c r="C149" s="265"/>
      <c r="D149" s="265"/>
      <c r="E149" s="20"/>
      <c r="F149" s="20">
        <v>8</v>
      </c>
      <c r="G149" s="224">
        <v>1</v>
      </c>
      <c r="H149" s="224">
        <v>5</v>
      </c>
      <c r="I149" s="224">
        <v>2</v>
      </c>
      <c r="J149" s="224">
        <v>0</v>
      </c>
      <c r="K149" s="20">
        <f t="shared" si="28"/>
        <v>12.5</v>
      </c>
      <c r="L149" s="20">
        <f t="shared" si="29"/>
        <v>62.5</v>
      </c>
      <c r="M149" s="20">
        <f t="shared" si="30"/>
        <v>25</v>
      </c>
      <c r="N149" s="20">
        <f t="shared" si="31"/>
        <v>0</v>
      </c>
      <c r="P149" s="224"/>
      <c r="Q149" s="224"/>
      <c r="R149" s="224"/>
      <c r="S149" s="224"/>
      <c r="T149" s="224"/>
    </row>
    <row r="150" spans="2:20">
      <c r="B150" s="265" t="s">
        <v>202</v>
      </c>
      <c r="C150" s="265"/>
      <c r="D150" s="265"/>
      <c r="E150" s="20"/>
      <c r="F150" s="20">
        <v>17</v>
      </c>
      <c r="G150" s="224">
        <v>1</v>
      </c>
      <c r="H150" s="224">
        <v>11</v>
      </c>
      <c r="I150" s="224">
        <v>5</v>
      </c>
      <c r="J150" s="224">
        <v>0</v>
      </c>
      <c r="K150" s="20">
        <f t="shared" si="28"/>
        <v>5.8823529411764701</v>
      </c>
      <c r="L150" s="20">
        <f t="shared" si="29"/>
        <v>64.705882352941174</v>
      </c>
      <c r="M150" s="20">
        <f t="shared" si="30"/>
        <v>29.411764705882355</v>
      </c>
      <c r="N150" s="20">
        <f t="shared" si="31"/>
        <v>0</v>
      </c>
      <c r="P150" s="224"/>
      <c r="Q150" s="224"/>
      <c r="R150" s="224"/>
      <c r="S150" s="224"/>
      <c r="T150" s="224"/>
    </row>
    <row r="151" spans="2:20">
      <c r="B151" s="265" t="s">
        <v>198</v>
      </c>
      <c r="C151" s="265"/>
      <c r="D151" s="265"/>
      <c r="E151" s="19"/>
      <c r="F151" s="20">
        <v>8</v>
      </c>
      <c r="G151" s="224">
        <v>0</v>
      </c>
      <c r="H151" s="224">
        <v>4</v>
      </c>
      <c r="I151" s="224">
        <v>4</v>
      </c>
      <c r="J151" s="224">
        <v>0</v>
      </c>
      <c r="K151" s="20">
        <f t="shared" si="28"/>
        <v>0</v>
      </c>
      <c r="L151" s="20">
        <f t="shared" si="29"/>
        <v>50</v>
      </c>
      <c r="M151" s="20">
        <f t="shared" si="30"/>
        <v>50</v>
      </c>
      <c r="N151" s="20">
        <f t="shared" si="31"/>
        <v>0</v>
      </c>
      <c r="P151" s="224"/>
      <c r="Q151" s="224"/>
      <c r="R151" s="224"/>
      <c r="S151" s="224"/>
      <c r="T151" s="224"/>
    </row>
    <row r="152" spans="2:20">
      <c r="B152" s="265" t="s">
        <v>162</v>
      </c>
      <c r="C152" s="265"/>
      <c r="D152" s="265"/>
      <c r="E152" s="17"/>
      <c r="F152" s="20">
        <v>5</v>
      </c>
      <c r="G152" s="224">
        <v>0</v>
      </c>
      <c r="H152" s="224">
        <v>4</v>
      </c>
      <c r="I152" s="224">
        <v>1</v>
      </c>
      <c r="J152" s="224">
        <v>0</v>
      </c>
      <c r="K152" s="20">
        <f t="shared" si="28"/>
        <v>0</v>
      </c>
      <c r="L152" s="20">
        <f t="shared" si="29"/>
        <v>80</v>
      </c>
      <c r="M152" s="20">
        <f t="shared" si="30"/>
        <v>20</v>
      </c>
      <c r="N152" s="20">
        <f t="shared" si="31"/>
        <v>0</v>
      </c>
      <c r="P152" s="224"/>
      <c r="Q152" s="224"/>
      <c r="R152" s="224"/>
      <c r="S152" s="224"/>
      <c r="T152" s="224"/>
    </row>
    <row r="153" spans="2:20">
      <c r="B153" s="265" t="s">
        <v>150</v>
      </c>
      <c r="C153" s="265"/>
      <c r="D153" s="265"/>
      <c r="E153" s="20"/>
      <c r="F153" s="20">
        <v>2</v>
      </c>
      <c r="G153" s="224">
        <v>0</v>
      </c>
      <c r="H153" s="224">
        <v>2</v>
      </c>
      <c r="I153" s="224">
        <v>0</v>
      </c>
      <c r="J153" s="224">
        <v>0</v>
      </c>
      <c r="K153" s="20">
        <f t="shared" si="28"/>
        <v>0</v>
      </c>
      <c r="L153" s="20">
        <f t="shared" si="29"/>
        <v>100</v>
      </c>
      <c r="M153" s="20">
        <f t="shared" si="30"/>
        <v>0</v>
      </c>
      <c r="N153" s="20">
        <f t="shared" si="31"/>
        <v>0</v>
      </c>
      <c r="P153" s="224"/>
      <c r="Q153" s="224"/>
      <c r="R153" s="224"/>
      <c r="S153" s="224"/>
      <c r="T153" s="224"/>
    </row>
    <row r="154" spans="2:20">
      <c r="B154" s="265" t="s">
        <v>88</v>
      </c>
      <c r="C154" s="265"/>
      <c r="D154" s="265"/>
      <c r="E154" s="20"/>
      <c r="F154" s="20">
        <v>5</v>
      </c>
      <c r="G154" s="224">
        <v>4</v>
      </c>
      <c r="H154" s="224">
        <v>1</v>
      </c>
      <c r="I154" s="224">
        <v>0</v>
      </c>
      <c r="J154" s="224">
        <v>0</v>
      </c>
      <c r="K154" s="20">
        <f t="shared" si="28"/>
        <v>80</v>
      </c>
      <c r="L154" s="20">
        <f t="shared" si="29"/>
        <v>20</v>
      </c>
      <c r="M154" s="20">
        <f t="shared" si="30"/>
        <v>0</v>
      </c>
      <c r="N154" s="20">
        <f t="shared" si="31"/>
        <v>0</v>
      </c>
      <c r="P154" s="224"/>
      <c r="Q154" s="224"/>
      <c r="R154" s="224"/>
      <c r="S154" s="224"/>
      <c r="T154" s="224"/>
    </row>
    <row r="155" spans="2:20">
      <c r="B155" s="265" t="s">
        <v>70</v>
      </c>
      <c r="C155" s="265"/>
      <c r="D155" s="265"/>
      <c r="E155" s="20"/>
      <c r="F155" s="20">
        <v>13</v>
      </c>
      <c r="G155" s="224">
        <v>2</v>
      </c>
      <c r="H155" s="224">
        <v>6</v>
      </c>
      <c r="I155" s="224">
        <v>5</v>
      </c>
      <c r="J155" s="224">
        <v>0</v>
      </c>
      <c r="K155" s="20">
        <f t="shared" si="28"/>
        <v>15.384615384615385</v>
      </c>
      <c r="L155" s="20">
        <f t="shared" si="29"/>
        <v>46.153846153846153</v>
      </c>
      <c r="M155" s="20">
        <f t="shared" si="30"/>
        <v>38.461538461538467</v>
      </c>
      <c r="N155" s="20">
        <f t="shared" si="31"/>
        <v>0</v>
      </c>
      <c r="P155" s="224"/>
      <c r="Q155" s="224"/>
      <c r="R155" s="224"/>
      <c r="S155" s="224"/>
      <c r="T155" s="224"/>
    </row>
    <row r="156" spans="2:20">
      <c r="B156" s="265" t="s">
        <v>149</v>
      </c>
      <c r="C156" s="265"/>
      <c r="D156" s="265"/>
      <c r="E156" s="20"/>
      <c r="F156" s="20">
        <v>3</v>
      </c>
      <c r="G156" s="224">
        <v>0</v>
      </c>
      <c r="H156" s="224">
        <v>0</v>
      </c>
      <c r="I156" s="224">
        <v>3</v>
      </c>
      <c r="J156" s="224">
        <v>0</v>
      </c>
      <c r="K156" s="20">
        <f t="shared" si="28"/>
        <v>0</v>
      </c>
      <c r="L156" s="20">
        <f t="shared" si="29"/>
        <v>0</v>
      </c>
      <c r="M156" s="20">
        <f t="shared" si="30"/>
        <v>100</v>
      </c>
      <c r="N156" s="20">
        <f t="shared" si="31"/>
        <v>0</v>
      </c>
      <c r="P156" s="224"/>
      <c r="Q156" s="224"/>
      <c r="R156" s="224"/>
      <c r="S156" s="224"/>
      <c r="T156" s="224"/>
    </row>
    <row r="157" spans="2:20">
      <c r="B157" s="265" t="s">
        <v>104</v>
      </c>
      <c r="C157" s="265"/>
      <c r="D157" s="265"/>
      <c r="E157" s="20"/>
      <c r="F157" s="20">
        <v>14</v>
      </c>
      <c r="G157" s="224">
        <v>1</v>
      </c>
      <c r="H157" s="224">
        <v>7</v>
      </c>
      <c r="I157" s="224">
        <v>6</v>
      </c>
      <c r="J157" s="224">
        <v>0</v>
      </c>
      <c r="K157" s="20">
        <f t="shared" si="28"/>
        <v>7.1428571428571423</v>
      </c>
      <c r="L157" s="20">
        <f t="shared" si="29"/>
        <v>50</v>
      </c>
      <c r="M157" s="20">
        <f t="shared" si="30"/>
        <v>42.857142857142854</v>
      </c>
      <c r="N157" s="20">
        <f t="shared" si="31"/>
        <v>0</v>
      </c>
      <c r="P157" s="224"/>
      <c r="Q157" s="224"/>
      <c r="R157" s="224"/>
      <c r="S157" s="224"/>
      <c r="T157" s="224"/>
    </row>
    <row r="158" spans="2:20">
      <c r="B158" s="265" t="s">
        <v>152</v>
      </c>
      <c r="C158" s="265"/>
      <c r="D158" s="265"/>
      <c r="E158" s="20"/>
      <c r="F158" s="20">
        <v>1</v>
      </c>
      <c r="G158" s="224">
        <v>0</v>
      </c>
      <c r="H158" s="224">
        <v>0</v>
      </c>
      <c r="I158" s="224">
        <v>1</v>
      </c>
      <c r="J158" s="224">
        <v>0</v>
      </c>
      <c r="K158" s="20">
        <f t="shared" si="28"/>
        <v>0</v>
      </c>
      <c r="L158" s="20">
        <f t="shared" si="29"/>
        <v>0</v>
      </c>
      <c r="M158" s="20">
        <f t="shared" si="30"/>
        <v>100</v>
      </c>
      <c r="N158" s="20">
        <f t="shared" si="31"/>
        <v>0</v>
      </c>
      <c r="P158" s="224"/>
      <c r="Q158" s="224"/>
      <c r="R158" s="224"/>
      <c r="S158" s="224"/>
      <c r="T158" s="224"/>
    </row>
    <row r="159" spans="2:20">
      <c r="B159" s="265" t="s">
        <v>124</v>
      </c>
      <c r="C159" s="265"/>
      <c r="D159" s="265"/>
      <c r="E159" s="20"/>
      <c r="F159" s="20">
        <v>0</v>
      </c>
      <c r="G159" s="224">
        <v>0</v>
      </c>
      <c r="H159" s="224">
        <v>0</v>
      </c>
      <c r="I159" s="224">
        <v>0</v>
      </c>
      <c r="J159" s="224">
        <v>0</v>
      </c>
      <c r="K159" s="20">
        <v>0</v>
      </c>
      <c r="L159" s="20">
        <v>0</v>
      </c>
      <c r="M159" s="20">
        <v>0</v>
      </c>
      <c r="N159" s="20">
        <v>0</v>
      </c>
      <c r="P159" s="224"/>
      <c r="Q159" s="224"/>
      <c r="R159" s="224"/>
      <c r="S159" s="224"/>
      <c r="T159" s="224"/>
    </row>
    <row r="160" spans="2:20">
      <c r="B160" s="200"/>
      <c r="C160" s="22"/>
      <c r="D160" s="20"/>
      <c r="E160" s="20"/>
      <c r="F160" s="20"/>
      <c r="G160" s="224"/>
      <c r="H160" s="224"/>
      <c r="I160" s="224"/>
      <c r="J160" s="224"/>
      <c r="K160" s="20"/>
      <c r="L160" s="20"/>
      <c r="M160" s="20"/>
      <c r="N160" s="20"/>
      <c r="P160" s="224"/>
      <c r="Q160" s="224"/>
      <c r="R160" s="224"/>
      <c r="S160" s="224"/>
      <c r="T160" s="224"/>
    </row>
    <row r="161" spans="2:20">
      <c r="B161" s="266" t="s">
        <v>136</v>
      </c>
      <c r="C161" s="266"/>
      <c r="D161" s="266"/>
      <c r="E161" s="20"/>
      <c r="F161" s="225">
        <f>SUM(F162:F177)</f>
        <v>141</v>
      </c>
      <c r="G161" s="225">
        <f>SUM(G162:G177)</f>
        <v>14</v>
      </c>
      <c r="H161" s="225">
        <f>SUM(H162:H177)</f>
        <v>62</v>
      </c>
      <c r="I161" s="225">
        <f>SUM(I162:I177)</f>
        <v>62</v>
      </c>
      <c r="J161" s="225">
        <f>SUM(J162:J177)</f>
        <v>3</v>
      </c>
      <c r="K161" s="17">
        <f t="shared" ref="K161:K177" si="32">SUM(G161/F161*100)</f>
        <v>9.9290780141843982</v>
      </c>
      <c r="L161" s="17">
        <f t="shared" ref="L161:L177" si="33">SUM(H161/F161*100)</f>
        <v>43.971631205673759</v>
      </c>
      <c r="M161" s="17">
        <f t="shared" ref="M161:M177" si="34">SUM(I161/F161*100)</f>
        <v>43.971631205673759</v>
      </c>
      <c r="N161" s="17">
        <f t="shared" ref="N161:N177" si="35">SUM(J161/F161*100)</f>
        <v>2.1276595744680851</v>
      </c>
      <c r="P161" s="224"/>
      <c r="Q161" s="224"/>
      <c r="R161" s="224"/>
      <c r="S161" s="224"/>
      <c r="T161" s="224"/>
    </row>
    <row r="162" spans="2:20">
      <c r="B162" s="244" t="s">
        <v>199</v>
      </c>
      <c r="C162" s="244"/>
      <c r="D162" s="244"/>
      <c r="E162" s="20"/>
      <c r="F162" s="20">
        <v>2</v>
      </c>
      <c r="G162" s="224">
        <v>0</v>
      </c>
      <c r="H162" s="224">
        <v>2</v>
      </c>
      <c r="I162" s="224">
        <v>0</v>
      </c>
      <c r="J162" s="224">
        <v>0</v>
      </c>
      <c r="K162" s="20">
        <f t="shared" si="32"/>
        <v>0</v>
      </c>
      <c r="L162" s="20">
        <f t="shared" si="33"/>
        <v>100</v>
      </c>
      <c r="M162" s="20">
        <f t="shared" si="34"/>
        <v>0</v>
      </c>
      <c r="N162" s="20">
        <f t="shared" si="35"/>
        <v>0</v>
      </c>
      <c r="P162" s="224"/>
      <c r="Q162" s="224"/>
      <c r="R162" s="224"/>
      <c r="S162" s="224"/>
      <c r="T162" s="224"/>
    </row>
    <row r="163" spans="2:20">
      <c r="B163" s="244" t="s">
        <v>75</v>
      </c>
      <c r="C163" s="244"/>
      <c r="D163" s="244"/>
      <c r="E163" s="20"/>
      <c r="F163" s="20">
        <v>5</v>
      </c>
      <c r="G163" s="224">
        <v>2</v>
      </c>
      <c r="H163" s="224">
        <v>3</v>
      </c>
      <c r="I163" s="224">
        <v>0</v>
      </c>
      <c r="J163" s="224">
        <v>0</v>
      </c>
      <c r="K163" s="20">
        <f t="shared" si="32"/>
        <v>40</v>
      </c>
      <c r="L163" s="20">
        <f t="shared" si="33"/>
        <v>60</v>
      </c>
      <c r="M163" s="20">
        <f t="shared" si="34"/>
        <v>0</v>
      </c>
      <c r="N163" s="20">
        <f t="shared" si="35"/>
        <v>0</v>
      </c>
      <c r="P163" s="224"/>
      <c r="Q163" s="224"/>
      <c r="R163" s="224"/>
      <c r="S163" s="224"/>
      <c r="T163" s="224"/>
    </row>
    <row r="164" spans="2:20">
      <c r="B164" s="244" t="s">
        <v>10</v>
      </c>
      <c r="C164" s="244"/>
      <c r="D164" s="244"/>
      <c r="E164" s="20"/>
      <c r="F164" s="20">
        <v>18</v>
      </c>
      <c r="G164" s="224">
        <v>6</v>
      </c>
      <c r="H164" s="224">
        <v>9</v>
      </c>
      <c r="I164" s="224">
        <v>3</v>
      </c>
      <c r="J164" s="224">
        <v>0</v>
      </c>
      <c r="K164" s="20">
        <f t="shared" si="32"/>
        <v>33.333333333333329</v>
      </c>
      <c r="L164" s="20">
        <f t="shared" si="33"/>
        <v>50</v>
      </c>
      <c r="M164" s="20">
        <f t="shared" si="34"/>
        <v>16.666666666666664</v>
      </c>
      <c r="N164" s="20">
        <f t="shared" si="35"/>
        <v>0</v>
      </c>
      <c r="P164" s="224"/>
      <c r="Q164" s="224"/>
      <c r="R164" s="224"/>
      <c r="S164" s="224"/>
      <c r="T164" s="224"/>
    </row>
    <row r="165" spans="2:20">
      <c r="B165" s="244" t="s">
        <v>71</v>
      </c>
      <c r="C165" s="244"/>
      <c r="D165" s="244"/>
      <c r="E165" s="20"/>
      <c r="F165" s="20">
        <v>5</v>
      </c>
      <c r="G165" s="224">
        <v>0</v>
      </c>
      <c r="H165" s="224">
        <v>2</v>
      </c>
      <c r="I165" s="224">
        <v>3</v>
      </c>
      <c r="J165" s="224">
        <v>0</v>
      </c>
      <c r="K165" s="20">
        <f t="shared" si="32"/>
        <v>0</v>
      </c>
      <c r="L165" s="20">
        <f t="shared" si="33"/>
        <v>40</v>
      </c>
      <c r="M165" s="20">
        <f t="shared" si="34"/>
        <v>60</v>
      </c>
      <c r="N165" s="20">
        <f t="shared" si="35"/>
        <v>0</v>
      </c>
      <c r="P165" s="224"/>
      <c r="Q165" s="224"/>
      <c r="R165" s="224"/>
      <c r="S165" s="224"/>
      <c r="T165" s="224"/>
    </row>
    <row r="166" spans="2:20">
      <c r="B166" s="244" t="s">
        <v>63</v>
      </c>
      <c r="C166" s="244"/>
      <c r="D166" s="244"/>
      <c r="E166" s="20"/>
      <c r="F166" s="20">
        <v>19</v>
      </c>
      <c r="G166" s="224">
        <v>1</v>
      </c>
      <c r="H166" s="224">
        <v>12</v>
      </c>
      <c r="I166" s="224">
        <v>6</v>
      </c>
      <c r="J166" s="224">
        <v>0</v>
      </c>
      <c r="K166" s="20">
        <f t="shared" si="32"/>
        <v>5.2631578947368416</v>
      </c>
      <c r="L166" s="20">
        <f t="shared" si="33"/>
        <v>63.157894736842103</v>
      </c>
      <c r="M166" s="20">
        <f t="shared" si="34"/>
        <v>31.578947368421051</v>
      </c>
      <c r="N166" s="20">
        <f t="shared" si="35"/>
        <v>0</v>
      </c>
      <c r="P166" s="224"/>
      <c r="Q166" s="224"/>
      <c r="R166" s="224"/>
      <c r="S166" s="224"/>
      <c r="T166" s="224"/>
    </row>
    <row r="167" spans="2:20">
      <c r="B167" s="244" t="s">
        <v>73</v>
      </c>
      <c r="C167" s="244"/>
      <c r="D167" s="244"/>
      <c r="E167" s="20"/>
      <c r="F167" s="20">
        <v>10</v>
      </c>
      <c r="G167" s="224">
        <v>0</v>
      </c>
      <c r="H167" s="224">
        <v>2</v>
      </c>
      <c r="I167" s="224">
        <v>8</v>
      </c>
      <c r="J167" s="224">
        <v>0</v>
      </c>
      <c r="K167" s="20">
        <f t="shared" si="32"/>
        <v>0</v>
      </c>
      <c r="L167" s="20">
        <f t="shared" si="33"/>
        <v>20</v>
      </c>
      <c r="M167" s="20">
        <f t="shared" si="34"/>
        <v>80</v>
      </c>
      <c r="N167" s="20">
        <f t="shared" si="35"/>
        <v>0</v>
      </c>
      <c r="P167" s="224"/>
      <c r="Q167" s="224"/>
      <c r="R167" s="224"/>
      <c r="S167" s="224"/>
      <c r="T167" s="224"/>
    </row>
    <row r="168" spans="2:20">
      <c r="B168" s="244" t="s">
        <v>115</v>
      </c>
      <c r="C168" s="244"/>
      <c r="D168" s="244"/>
      <c r="E168" s="20"/>
      <c r="F168" s="20">
        <v>20</v>
      </c>
      <c r="G168" s="224">
        <v>0</v>
      </c>
      <c r="H168" s="224">
        <v>11</v>
      </c>
      <c r="I168" s="224">
        <v>9</v>
      </c>
      <c r="J168" s="224">
        <v>0</v>
      </c>
      <c r="K168" s="20">
        <f t="shared" si="32"/>
        <v>0</v>
      </c>
      <c r="L168" s="20">
        <f t="shared" si="33"/>
        <v>55.000000000000007</v>
      </c>
      <c r="M168" s="20">
        <f t="shared" si="34"/>
        <v>45</v>
      </c>
      <c r="N168" s="20">
        <f t="shared" si="35"/>
        <v>0</v>
      </c>
      <c r="P168" s="224"/>
      <c r="Q168" s="224"/>
      <c r="R168" s="224"/>
      <c r="S168" s="224"/>
      <c r="T168" s="224"/>
    </row>
    <row r="169" spans="2:20">
      <c r="B169" s="244" t="s">
        <v>196</v>
      </c>
      <c r="C169" s="244"/>
      <c r="D169" s="244"/>
      <c r="E169" s="20"/>
      <c r="F169" s="20">
        <v>0</v>
      </c>
      <c r="G169" s="224">
        <v>0</v>
      </c>
      <c r="H169" s="224">
        <v>0</v>
      </c>
      <c r="I169" s="224">
        <v>0</v>
      </c>
      <c r="J169" s="224">
        <v>0</v>
      </c>
      <c r="K169" s="20">
        <v>0</v>
      </c>
      <c r="L169" s="20">
        <v>0</v>
      </c>
      <c r="M169" s="20">
        <v>0</v>
      </c>
      <c r="N169" s="20">
        <v>0</v>
      </c>
      <c r="P169" s="224"/>
      <c r="Q169" s="224"/>
      <c r="R169" s="224"/>
      <c r="S169" s="224"/>
      <c r="T169" s="224"/>
    </row>
    <row r="170" spans="2:20">
      <c r="B170" s="244" t="s">
        <v>201</v>
      </c>
      <c r="C170" s="244"/>
      <c r="D170" s="244"/>
      <c r="E170" s="20"/>
      <c r="F170" s="20">
        <v>4</v>
      </c>
      <c r="G170" s="224">
        <v>0</v>
      </c>
      <c r="H170" s="224">
        <v>2</v>
      </c>
      <c r="I170" s="224">
        <v>2</v>
      </c>
      <c r="J170" s="224">
        <v>0</v>
      </c>
      <c r="K170" s="20">
        <f t="shared" si="32"/>
        <v>0</v>
      </c>
      <c r="L170" s="20">
        <f t="shared" si="33"/>
        <v>50</v>
      </c>
      <c r="M170" s="20">
        <f t="shared" si="34"/>
        <v>50</v>
      </c>
      <c r="N170" s="20">
        <f t="shared" si="35"/>
        <v>0</v>
      </c>
      <c r="P170" s="224"/>
      <c r="Q170" s="224"/>
      <c r="R170" s="224"/>
      <c r="S170" s="224"/>
      <c r="T170" s="224"/>
    </row>
    <row r="171" spans="2:20">
      <c r="B171" s="244" t="s">
        <v>103</v>
      </c>
      <c r="C171" s="244"/>
      <c r="D171" s="244"/>
      <c r="E171" s="20"/>
      <c r="F171" s="20">
        <v>11</v>
      </c>
      <c r="G171" s="224">
        <v>1</v>
      </c>
      <c r="H171" s="224">
        <v>6</v>
      </c>
      <c r="I171" s="224">
        <v>2</v>
      </c>
      <c r="J171" s="224">
        <v>2</v>
      </c>
      <c r="K171" s="20">
        <f t="shared" si="32"/>
        <v>9.0909090909090917</v>
      </c>
      <c r="L171" s="20">
        <f t="shared" si="33"/>
        <v>54.54545454545454</v>
      </c>
      <c r="M171" s="20">
        <f t="shared" si="34"/>
        <v>18.181818181818183</v>
      </c>
      <c r="N171" s="20">
        <f t="shared" si="35"/>
        <v>18.181818181818183</v>
      </c>
      <c r="P171" s="224"/>
      <c r="Q171" s="224"/>
      <c r="R171" s="224"/>
      <c r="S171" s="224"/>
      <c r="T171" s="224"/>
    </row>
    <row r="172" spans="2:20">
      <c r="B172" s="244" t="s">
        <v>74</v>
      </c>
      <c r="C172" s="244"/>
      <c r="D172" s="244"/>
      <c r="E172" s="20"/>
      <c r="F172" s="20">
        <v>2</v>
      </c>
      <c r="G172" s="224">
        <v>0</v>
      </c>
      <c r="H172" s="224">
        <v>0</v>
      </c>
      <c r="I172" s="224">
        <v>2</v>
      </c>
      <c r="J172" s="224">
        <v>0</v>
      </c>
      <c r="K172" s="20">
        <f t="shared" si="32"/>
        <v>0</v>
      </c>
      <c r="L172" s="20">
        <f t="shared" si="33"/>
        <v>0</v>
      </c>
      <c r="M172" s="20">
        <f t="shared" si="34"/>
        <v>100</v>
      </c>
      <c r="N172" s="20">
        <f t="shared" si="35"/>
        <v>0</v>
      </c>
      <c r="P172" s="224"/>
      <c r="Q172" s="224"/>
      <c r="R172" s="224"/>
      <c r="S172" s="224"/>
      <c r="T172" s="224"/>
    </row>
    <row r="173" spans="2:20">
      <c r="B173" s="244" t="s">
        <v>27</v>
      </c>
      <c r="C173" s="244"/>
      <c r="D173" s="244"/>
      <c r="E173" s="20"/>
      <c r="F173" s="20">
        <v>23</v>
      </c>
      <c r="G173" s="224">
        <v>0</v>
      </c>
      <c r="H173" s="224">
        <v>8</v>
      </c>
      <c r="I173" s="224">
        <v>14</v>
      </c>
      <c r="J173" s="224">
        <v>1</v>
      </c>
      <c r="K173" s="20">
        <f t="shared" si="32"/>
        <v>0</v>
      </c>
      <c r="L173" s="20">
        <f t="shared" si="33"/>
        <v>34.782608695652172</v>
      </c>
      <c r="M173" s="20">
        <f t="shared" si="34"/>
        <v>60.869565217391312</v>
      </c>
      <c r="N173" s="20">
        <f t="shared" si="35"/>
        <v>4.3478260869565215</v>
      </c>
      <c r="P173" s="224"/>
      <c r="Q173" s="224"/>
      <c r="R173" s="224"/>
      <c r="S173" s="224"/>
      <c r="T173" s="224"/>
    </row>
    <row r="174" spans="2:20">
      <c r="B174" s="244" t="s">
        <v>200</v>
      </c>
      <c r="C174" s="244"/>
      <c r="D174" s="244"/>
      <c r="E174" s="20"/>
      <c r="F174" s="20">
        <v>4</v>
      </c>
      <c r="G174" s="224">
        <v>0</v>
      </c>
      <c r="H174" s="224">
        <v>0</v>
      </c>
      <c r="I174" s="224">
        <v>4</v>
      </c>
      <c r="J174" s="224">
        <v>0</v>
      </c>
      <c r="K174" s="20">
        <f t="shared" si="32"/>
        <v>0</v>
      </c>
      <c r="L174" s="20">
        <f t="shared" si="33"/>
        <v>0</v>
      </c>
      <c r="M174" s="20">
        <f t="shared" si="34"/>
        <v>100</v>
      </c>
      <c r="N174" s="20">
        <f t="shared" si="35"/>
        <v>0</v>
      </c>
      <c r="P174" s="224"/>
      <c r="Q174" s="224"/>
      <c r="R174" s="224"/>
      <c r="S174" s="224"/>
      <c r="T174" s="224"/>
    </row>
    <row r="175" spans="2:20">
      <c r="B175" s="244" t="s">
        <v>100</v>
      </c>
      <c r="C175" s="244"/>
      <c r="D175" s="244"/>
      <c r="E175" s="20"/>
      <c r="F175" s="20">
        <v>4</v>
      </c>
      <c r="G175" s="224">
        <v>1</v>
      </c>
      <c r="H175" s="224">
        <v>2</v>
      </c>
      <c r="I175" s="224">
        <v>1</v>
      </c>
      <c r="J175" s="224">
        <v>0</v>
      </c>
      <c r="K175" s="20">
        <f t="shared" si="32"/>
        <v>25</v>
      </c>
      <c r="L175" s="20">
        <f t="shared" si="33"/>
        <v>50</v>
      </c>
      <c r="M175" s="20">
        <f t="shared" si="34"/>
        <v>25</v>
      </c>
      <c r="N175" s="20">
        <f t="shared" si="35"/>
        <v>0</v>
      </c>
      <c r="P175" s="224"/>
      <c r="Q175" s="224"/>
      <c r="R175" s="224"/>
      <c r="S175" s="224"/>
      <c r="T175" s="224"/>
    </row>
    <row r="176" spans="2:20">
      <c r="B176" s="244" t="s">
        <v>105</v>
      </c>
      <c r="C176" s="244"/>
      <c r="D176" s="244"/>
      <c r="E176" s="20"/>
      <c r="F176" s="20">
        <v>2</v>
      </c>
      <c r="G176" s="224">
        <v>0</v>
      </c>
      <c r="H176" s="224">
        <v>2</v>
      </c>
      <c r="I176" s="224">
        <v>0</v>
      </c>
      <c r="J176" s="224">
        <v>0</v>
      </c>
      <c r="K176" s="20">
        <f t="shared" si="32"/>
        <v>0</v>
      </c>
      <c r="L176" s="20">
        <f t="shared" si="33"/>
        <v>100</v>
      </c>
      <c r="M176" s="20">
        <f t="shared" si="34"/>
        <v>0</v>
      </c>
      <c r="N176" s="20">
        <f t="shared" si="35"/>
        <v>0</v>
      </c>
      <c r="P176" s="224"/>
      <c r="Q176" s="224"/>
      <c r="R176" s="224"/>
      <c r="S176" s="224"/>
      <c r="T176" s="224"/>
    </row>
    <row r="177" spans="2:20">
      <c r="B177" s="244" t="s">
        <v>102</v>
      </c>
      <c r="C177" s="244"/>
      <c r="D177" s="244"/>
      <c r="E177" s="20"/>
      <c r="F177" s="20">
        <v>12</v>
      </c>
      <c r="G177" s="224">
        <v>3</v>
      </c>
      <c r="H177" s="224">
        <v>1</v>
      </c>
      <c r="I177" s="224">
        <v>8</v>
      </c>
      <c r="J177" s="224">
        <v>0</v>
      </c>
      <c r="K177" s="20">
        <f t="shared" si="32"/>
        <v>25</v>
      </c>
      <c r="L177" s="20">
        <f t="shared" si="33"/>
        <v>8.3333333333333321</v>
      </c>
      <c r="M177" s="20">
        <f t="shared" si="34"/>
        <v>66.666666666666657</v>
      </c>
      <c r="N177" s="20">
        <f t="shared" si="35"/>
        <v>0</v>
      </c>
      <c r="P177" s="224"/>
      <c r="Q177" s="224"/>
      <c r="R177" s="224"/>
      <c r="S177" s="224"/>
      <c r="T177" s="224"/>
    </row>
    <row r="178" spans="2:20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</row>
    <row r="179" spans="2:20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48" t="s">
        <v>204</v>
      </c>
    </row>
    <row r="180" spans="2:20">
      <c r="B180" s="196" t="s">
        <v>164</v>
      </c>
      <c r="C180" s="130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2:20">
      <c r="B181" s="196" t="s">
        <v>203</v>
      </c>
      <c r="C181" s="130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2:20">
      <c r="B182" s="227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</sheetData>
  <sheetProtection sheet="1"/>
  <mergeCells count="166">
    <mergeCell ref="B2:Q2"/>
    <mergeCell ref="B7:D7"/>
    <mergeCell ref="B9:D9"/>
    <mergeCell ref="B10:D10"/>
    <mergeCell ref="B11:D11"/>
    <mergeCell ref="G4:J4"/>
    <mergeCell ref="K4:N4"/>
    <mergeCell ref="F4:F5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68:D168"/>
    <mergeCell ref="B155:D155"/>
    <mergeCell ref="B156:D156"/>
    <mergeCell ref="B157:D157"/>
    <mergeCell ref="B158:D158"/>
    <mergeCell ref="B164:D164"/>
    <mergeCell ref="B165:D165"/>
    <mergeCell ref="B166:D166"/>
    <mergeCell ref="B167:D167"/>
    <mergeCell ref="B159:D159"/>
    <mergeCell ref="B161:D161"/>
    <mergeCell ref="B162:D162"/>
    <mergeCell ref="B163:D163"/>
    <mergeCell ref="B169:D169"/>
    <mergeCell ref="B170:D170"/>
    <mergeCell ref="B176:D176"/>
    <mergeCell ref="B177:D177"/>
    <mergeCell ref="B172:D172"/>
    <mergeCell ref="B173:D173"/>
    <mergeCell ref="B174:D174"/>
    <mergeCell ref="B175:D175"/>
    <mergeCell ref="B171:D171"/>
  </mergeCells>
  <phoneticPr fontId="15" type="noConversion"/>
  <dataValidations count="1">
    <dataValidation type="list" allowBlank="1" showInputMessage="1" showErrorMessage="1" sqref="F4">
      <formula1>Date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C00000"/>
  </sheetPr>
  <dimension ref="A1:IV17"/>
  <sheetViews>
    <sheetView workbookViewId="0"/>
  </sheetViews>
  <sheetFormatPr defaultRowHeight="12.75"/>
  <cols>
    <col min="1" max="1" width="3.7109375" style="19" customWidth="1"/>
    <col min="2" max="2" width="14.140625" style="19" customWidth="1"/>
    <col min="3" max="3" width="42" style="19" customWidth="1"/>
    <col min="4" max="4" width="0.42578125" style="19" customWidth="1"/>
    <col min="5" max="5" width="9.42578125" style="19" hidden="1" customWidth="1"/>
    <col min="6" max="11" width="11.7109375" style="19" customWidth="1"/>
    <col min="12" max="16384" width="9.140625" style="19"/>
  </cols>
  <sheetData>
    <row r="1" spans="1:256">
      <c r="B1" s="29"/>
    </row>
    <row r="2" spans="1:256" ht="14.25">
      <c r="B2" s="238" t="s">
        <v>289</v>
      </c>
      <c r="C2" s="238"/>
      <c r="D2" s="238"/>
      <c r="E2" s="238"/>
      <c r="F2" s="238"/>
      <c r="G2" s="238"/>
      <c r="H2" s="238"/>
      <c r="I2" s="238"/>
      <c r="J2" s="24"/>
      <c r="K2" s="30"/>
      <c r="L2" s="30"/>
      <c r="M2" s="30"/>
      <c r="N2" s="30"/>
    </row>
    <row r="3" spans="1:256">
      <c r="A3" s="23"/>
      <c r="B3" s="24"/>
      <c r="C3" s="24"/>
      <c r="D3" s="24"/>
      <c r="E3" s="24"/>
      <c r="F3" s="24"/>
      <c r="G3" s="24"/>
      <c r="H3" s="24"/>
      <c r="I3" s="24"/>
      <c r="J3" s="23"/>
      <c r="K3" s="23"/>
      <c r="L3" s="23"/>
      <c r="M3" s="23"/>
      <c r="N3" s="23"/>
      <c r="O3" s="23"/>
      <c r="P3" s="31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258"/>
      <c r="GB3" s="258"/>
      <c r="GC3" s="258"/>
      <c r="GD3" s="258"/>
      <c r="GE3" s="258"/>
      <c r="GF3" s="258"/>
      <c r="GG3" s="258"/>
      <c r="GH3" s="258"/>
      <c r="GI3" s="258"/>
      <c r="GJ3" s="258"/>
      <c r="GK3" s="258"/>
      <c r="GL3" s="258"/>
      <c r="GM3" s="258"/>
      <c r="GN3" s="258"/>
      <c r="GO3" s="258"/>
      <c r="GP3" s="258"/>
      <c r="GQ3" s="258"/>
      <c r="GR3" s="258"/>
      <c r="GS3" s="258"/>
      <c r="GT3" s="258"/>
      <c r="GU3" s="258"/>
      <c r="GV3" s="258"/>
      <c r="GW3" s="258"/>
      <c r="GX3" s="258"/>
      <c r="GY3" s="258"/>
      <c r="GZ3" s="258"/>
      <c r="HA3" s="258"/>
      <c r="HB3" s="258"/>
      <c r="HC3" s="258"/>
      <c r="HD3" s="258"/>
      <c r="HE3" s="258"/>
      <c r="HF3" s="258"/>
      <c r="HG3" s="258"/>
      <c r="HH3" s="258"/>
      <c r="HI3" s="258"/>
      <c r="HJ3" s="258"/>
      <c r="HK3" s="258"/>
      <c r="HL3" s="258"/>
      <c r="HM3" s="258"/>
      <c r="HN3" s="258"/>
      <c r="HO3" s="258"/>
      <c r="HP3" s="258"/>
      <c r="HQ3" s="258"/>
      <c r="HR3" s="258"/>
      <c r="HS3" s="258"/>
      <c r="HT3" s="258"/>
      <c r="HU3" s="258"/>
      <c r="HV3" s="258"/>
      <c r="HW3" s="258"/>
      <c r="HX3" s="258"/>
      <c r="HY3" s="258"/>
      <c r="HZ3" s="258"/>
      <c r="IA3" s="258"/>
      <c r="IB3" s="258"/>
      <c r="IC3" s="258"/>
      <c r="ID3" s="258"/>
      <c r="IE3" s="258"/>
      <c r="IF3" s="258"/>
      <c r="IG3" s="258"/>
      <c r="IH3" s="258"/>
      <c r="II3" s="258"/>
      <c r="IJ3" s="258"/>
      <c r="IK3" s="258"/>
      <c r="IL3" s="258"/>
      <c r="IM3" s="258"/>
      <c r="IN3" s="258"/>
      <c r="IO3" s="258"/>
      <c r="IP3" s="258"/>
      <c r="IQ3" s="258"/>
      <c r="IR3" s="258"/>
      <c r="IS3" s="258"/>
      <c r="IT3" s="258"/>
      <c r="IU3" s="258"/>
      <c r="IV3" s="258"/>
    </row>
    <row r="4" spans="1:256">
      <c r="P4" s="32"/>
      <c r="Q4" s="32"/>
      <c r="R4" s="32"/>
      <c r="S4" s="32"/>
      <c r="T4" s="32"/>
      <c r="U4" s="32"/>
      <c r="V4" s="35"/>
      <c r="W4" s="33"/>
      <c r="X4" s="33"/>
      <c r="Y4" s="33"/>
      <c r="Z4" s="36"/>
      <c r="AA4" s="36"/>
      <c r="AB4" s="36"/>
      <c r="AC4" s="36"/>
      <c r="AD4" s="36"/>
      <c r="AE4" s="34"/>
      <c r="AF4" s="32"/>
    </row>
    <row r="5" spans="1:256">
      <c r="N5" s="33"/>
      <c r="O5" s="34"/>
      <c r="P5" s="276"/>
      <c r="Q5" s="276"/>
      <c r="R5" s="276"/>
      <c r="S5" s="276"/>
      <c r="T5" s="276"/>
      <c r="U5" s="32"/>
      <c r="V5" s="37"/>
      <c r="W5" s="33"/>
      <c r="X5" s="33"/>
      <c r="Y5" s="33"/>
      <c r="Z5" s="36"/>
      <c r="AA5" s="38"/>
      <c r="AB5" s="38"/>
      <c r="AC5" s="38"/>
      <c r="AD5" s="38"/>
      <c r="AE5" s="34"/>
      <c r="AF5" s="32"/>
    </row>
    <row r="6" spans="1:256">
      <c r="N6" s="32"/>
      <c r="O6" s="39"/>
      <c r="P6" s="38"/>
      <c r="Q6" s="38"/>
      <c r="R6" s="38"/>
      <c r="S6" s="38"/>
      <c r="T6" s="36"/>
      <c r="U6" s="32"/>
      <c r="V6" s="40"/>
      <c r="W6" s="40"/>
      <c r="X6" s="40"/>
      <c r="Y6" s="40"/>
      <c r="Z6" s="41"/>
      <c r="AA6" s="42"/>
      <c r="AB6" s="42"/>
      <c r="AC6" s="42"/>
      <c r="AD6" s="42"/>
      <c r="AE6" s="34"/>
      <c r="AF6" s="32"/>
    </row>
    <row r="7" spans="1:256" ht="34.700000000000003" customHeight="1">
      <c r="M7" s="43"/>
      <c r="N7" s="44"/>
      <c r="O7" s="44"/>
      <c r="P7" s="45"/>
      <c r="Q7" s="45"/>
      <c r="R7" s="45"/>
      <c r="S7" s="45"/>
      <c r="T7" s="36"/>
      <c r="U7" s="32"/>
      <c r="V7" s="277"/>
      <c r="W7" s="277"/>
      <c r="X7" s="277"/>
      <c r="Y7" s="277"/>
      <c r="Z7" s="41"/>
      <c r="AA7" s="42"/>
      <c r="AB7" s="42"/>
      <c r="AC7" s="42"/>
      <c r="AD7" s="42"/>
      <c r="AE7" s="34"/>
    </row>
    <row r="8" spans="1:256" ht="34.700000000000003" customHeight="1">
      <c r="M8" s="43"/>
      <c r="N8" s="44"/>
      <c r="O8" s="44"/>
      <c r="P8" s="45"/>
      <c r="Q8" s="45"/>
      <c r="R8" s="45"/>
      <c r="S8" s="45"/>
      <c r="T8" s="36"/>
      <c r="U8" s="32"/>
      <c r="V8" s="277"/>
      <c r="W8" s="277"/>
      <c r="X8" s="277"/>
      <c r="Y8" s="277"/>
      <c r="Z8" s="41"/>
      <c r="AA8" s="42"/>
      <c r="AB8" s="42"/>
      <c r="AC8" s="42"/>
      <c r="AD8" s="42"/>
      <c r="AE8" s="36"/>
    </row>
    <row r="9" spans="1:256" ht="34.700000000000003" customHeight="1">
      <c r="M9" s="43"/>
      <c r="N9" s="44"/>
      <c r="O9" s="44"/>
      <c r="P9" s="45"/>
      <c r="Q9" s="45"/>
      <c r="R9" s="45"/>
      <c r="S9" s="45"/>
      <c r="T9" s="36"/>
      <c r="U9" s="32"/>
      <c r="V9" s="277"/>
      <c r="W9" s="277"/>
      <c r="X9" s="277"/>
      <c r="Y9" s="277"/>
      <c r="Z9" s="41"/>
      <c r="AA9" s="42"/>
      <c r="AB9" s="42"/>
      <c r="AC9" s="42"/>
      <c r="AD9" s="42"/>
      <c r="AE9" s="36"/>
    </row>
    <row r="10" spans="1:256" ht="34.700000000000003" customHeight="1">
      <c r="M10" s="43"/>
      <c r="N10" s="44"/>
      <c r="O10" s="44"/>
      <c r="P10" s="45"/>
      <c r="Q10" s="45"/>
      <c r="R10" s="45"/>
      <c r="S10" s="45"/>
      <c r="T10" s="36"/>
      <c r="U10" s="32"/>
      <c r="V10" s="34"/>
      <c r="W10" s="34"/>
      <c r="X10" s="34"/>
      <c r="Y10" s="34"/>
      <c r="Z10" s="34"/>
      <c r="AA10" s="34"/>
      <c r="AB10" s="34"/>
      <c r="AC10" s="278"/>
      <c r="AD10" s="278"/>
      <c r="AE10" s="36"/>
    </row>
    <row r="11" spans="1:256" ht="12" customHeight="1">
      <c r="N11" s="32"/>
      <c r="O11" s="46"/>
      <c r="P11" s="46"/>
      <c r="Q11" s="46"/>
      <c r="R11" s="46"/>
      <c r="S11" s="46"/>
      <c r="T11" s="46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47"/>
    </row>
    <row r="12" spans="1:256">
      <c r="AE12" s="18"/>
    </row>
    <row r="13" spans="1:256">
      <c r="AE13" s="18"/>
    </row>
    <row r="14" spans="1:256">
      <c r="AE14" s="48"/>
    </row>
    <row r="16" spans="1:256">
      <c r="G16" s="280" t="s">
        <v>204</v>
      </c>
      <c r="H16" s="280"/>
    </row>
    <row r="17" spans="2:2">
      <c r="B17" s="49" t="s">
        <v>164</v>
      </c>
    </row>
  </sheetData>
  <sheetProtection sheet="1"/>
  <mergeCells count="22">
    <mergeCell ref="B2:I2"/>
    <mergeCell ref="G16:H16"/>
    <mergeCell ref="HQ3:IF3"/>
    <mergeCell ref="IG3:IV3"/>
    <mergeCell ref="DY3:EN3"/>
    <mergeCell ref="EO3:FD3"/>
    <mergeCell ref="FE3:FT3"/>
    <mergeCell ref="FU3:GJ3"/>
    <mergeCell ref="GK3:GZ3"/>
    <mergeCell ref="HA3:HP3"/>
    <mergeCell ref="CC3:CR3"/>
    <mergeCell ref="CS3:DH3"/>
    <mergeCell ref="DI3:DX3"/>
    <mergeCell ref="Q3:AF3"/>
    <mergeCell ref="AG3:AV3"/>
    <mergeCell ref="AW3:BL3"/>
    <mergeCell ref="P5:T5"/>
    <mergeCell ref="V9:Y9"/>
    <mergeCell ref="AC10:AD10"/>
    <mergeCell ref="V7:Y7"/>
    <mergeCell ref="V8:Y8"/>
    <mergeCell ref="BM3:CB3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N28"/>
  <sheetViews>
    <sheetView workbookViewId="0"/>
  </sheetViews>
  <sheetFormatPr defaultRowHeight="12.75"/>
  <cols>
    <col min="1" max="1" width="3.7109375" style="1" customWidth="1"/>
    <col min="2" max="16384" width="9.140625" style="1"/>
  </cols>
  <sheetData>
    <row r="1" spans="1:14">
      <c r="A1" s="97"/>
    </row>
    <row r="2" spans="1:14" ht="14.25">
      <c r="B2" s="281" t="s">
        <v>290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25" spans="2:14">
      <c r="K25" s="256" t="s">
        <v>204</v>
      </c>
      <c r="L25" s="256"/>
      <c r="M25" s="256"/>
      <c r="N25" s="98"/>
    </row>
    <row r="26" spans="2:14">
      <c r="B26" s="49" t="s">
        <v>164</v>
      </c>
    </row>
    <row r="27" spans="2:14">
      <c r="B27" s="282"/>
      <c r="C27" s="282"/>
      <c r="D27" s="282"/>
      <c r="E27" s="282"/>
      <c r="F27" s="282"/>
      <c r="G27" s="282"/>
      <c r="H27" s="282"/>
      <c r="I27" s="282"/>
      <c r="J27" s="282"/>
      <c r="K27" s="282"/>
    </row>
    <row r="28" spans="2:14">
      <c r="B28" s="282"/>
      <c r="C28" s="282"/>
      <c r="D28" s="282"/>
      <c r="E28" s="282"/>
      <c r="F28" s="282"/>
      <c r="G28" s="282"/>
      <c r="H28" s="282"/>
      <c r="I28" s="282"/>
      <c r="J28" s="282"/>
      <c r="K28" s="282"/>
    </row>
  </sheetData>
  <sheetProtection sheet="1"/>
  <mergeCells count="3">
    <mergeCell ref="B2:N2"/>
    <mergeCell ref="B27:K28"/>
    <mergeCell ref="K25:M25"/>
  </mergeCells>
  <phoneticPr fontId="3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62"/>
  </sheetPr>
  <dimension ref="B1:W28"/>
  <sheetViews>
    <sheetView showGridLines="0" zoomScale="90" zoomScaleNormal="90" workbookViewId="0">
      <selection activeCell="B12" sqref="B12:N12"/>
    </sheetView>
  </sheetViews>
  <sheetFormatPr defaultRowHeight="12.75"/>
  <cols>
    <col min="1" max="1" width="3.7109375" style="2" customWidth="1"/>
    <col min="2" max="16384" width="9.140625" style="2"/>
  </cols>
  <sheetData>
    <row r="1" spans="2:23" ht="1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2:23" ht="15">
      <c r="B2" s="8" t="s">
        <v>56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3" ht="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23" ht="15">
      <c r="B4" s="8" t="s">
        <v>21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2:23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3" ht="12.75" customHeight="1">
      <c r="B6" s="234" t="s">
        <v>269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51"/>
      <c r="T6" s="51"/>
      <c r="U6" s="51"/>
      <c r="V6" s="51"/>
      <c r="W6" s="4"/>
    </row>
    <row r="7" spans="2:23" ht="15">
      <c r="B7" s="9"/>
      <c r="C7" s="9"/>
      <c r="D7" s="9"/>
      <c r="E7" s="9"/>
      <c r="F7" s="9"/>
      <c r="G7" s="9"/>
      <c r="H7" s="9"/>
      <c r="I7" s="9"/>
      <c r="J7" s="9"/>
      <c r="K7" s="9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2:23">
      <c r="B8" s="235" t="s">
        <v>230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51"/>
      <c r="T8" s="51"/>
      <c r="U8" s="51"/>
      <c r="V8" s="51"/>
    </row>
    <row r="9" spans="2:23" ht="15.75" customHeigh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2:23" ht="12.75" customHeight="1">
      <c r="B10" s="235" t="s">
        <v>271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</row>
    <row r="11" spans="2:23" ht="15" customHeight="1">
      <c r="B11" s="6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spans="2:23" ht="12.75" customHeight="1">
      <c r="B12" s="234" t="s">
        <v>273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51"/>
      <c r="P12" s="51"/>
      <c r="Q12" s="51"/>
      <c r="R12" s="51"/>
      <c r="S12" s="51"/>
      <c r="T12" s="51"/>
      <c r="U12" s="51"/>
      <c r="V12" s="51"/>
    </row>
    <row r="13" spans="2:23" ht="15"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1"/>
      <c r="M13" s="11"/>
      <c r="N13" s="11"/>
      <c r="O13" s="11"/>
      <c r="P13" s="11"/>
      <c r="Q13" s="7"/>
      <c r="R13" s="7"/>
      <c r="S13" s="7"/>
      <c r="T13" s="7"/>
      <c r="U13" s="7"/>
      <c r="V13" s="7"/>
    </row>
    <row r="14" spans="2:23" ht="15">
      <c r="B14" s="233" t="s">
        <v>180</v>
      </c>
      <c r="C14" s="233"/>
      <c r="D14" s="233"/>
      <c r="E14" s="233"/>
      <c r="F14" s="233"/>
      <c r="G14" s="233"/>
      <c r="H14" s="233"/>
      <c r="I14" s="233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3" ht="15">
      <c r="B15" s="12"/>
      <c r="C15" s="12"/>
      <c r="D15" s="12"/>
      <c r="E15" s="12"/>
      <c r="F15" s="12"/>
      <c r="G15" s="12"/>
      <c r="H15" s="12"/>
      <c r="I15" s="1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3" ht="12.75" customHeight="1">
      <c r="B16" s="99" t="s">
        <v>253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3"/>
    </row>
    <row r="17" spans="2:22" ht="12.75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7"/>
      <c r="T17" s="7"/>
      <c r="U17" s="7"/>
      <c r="V17" s="7"/>
    </row>
    <row r="18" spans="2:22" ht="15" customHeight="1">
      <c r="B18" s="237" t="s">
        <v>272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7"/>
    </row>
    <row r="19" spans="2:22" ht="15">
      <c r="B19" s="14"/>
      <c r="C19" s="14"/>
      <c r="D19" s="14"/>
      <c r="E19" s="14"/>
      <c r="F19" s="14"/>
      <c r="G19" s="14"/>
      <c r="H19" s="1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ht="15">
      <c r="B20" s="233" t="s">
        <v>22</v>
      </c>
      <c r="C20" s="233"/>
      <c r="D20" s="233"/>
      <c r="E20" s="233"/>
      <c r="F20" s="233"/>
      <c r="G20" s="23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2:22" ht="12.75" customHeight="1">
      <c r="B21" s="9"/>
      <c r="C21" s="9"/>
      <c r="D21" s="9"/>
      <c r="E21" s="9"/>
      <c r="F21" s="9"/>
      <c r="G21" s="9"/>
      <c r="H21" s="9"/>
      <c r="I21" s="9"/>
      <c r="J21" s="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2:22" ht="15" customHeight="1">
      <c r="B22" s="235" t="s">
        <v>231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</row>
    <row r="23" spans="2:22" ht="12.75" customHeight="1">
      <c r="B23" s="9"/>
      <c r="C23" s="9"/>
      <c r="D23" s="9"/>
      <c r="E23" s="9"/>
      <c r="F23" s="9"/>
      <c r="G23" s="9"/>
      <c r="H23" s="16"/>
      <c r="I23" s="16"/>
      <c r="J23" s="16"/>
      <c r="K23" s="16"/>
      <c r="L23" s="9"/>
      <c r="M23" s="9"/>
      <c r="N23" s="9"/>
      <c r="O23" s="9"/>
      <c r="P23" s="9"/>
      <c r="Q23" s="7"/>
      <c r="R23" s="7"/>
      <c r="S23" s="7"/>
      <c r="T23" s="7"/>
      <c r="U23" s="7"/>
      <c r="V23" s="7"/>
    </row>
    <row r="24" spans="2:22">
      <c r="B24" s="235" t="s">
        <v>291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</row>
    <row r="25" spans="2:22">
      <c r="B25" s="3"/>
      <c r="C25" s="3"/>
      <c r="D25" s="3"/>
      <c r="E25" s="3"/>
      <c r="F25" s="3"/>
      <c r="G25" s="3"/>
    </row>
    <row r="26" spans="2:22"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</row>
    <row r="28" spans="2:22"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</row>
  </sheetData>
  <mergeCells count="11">
    <mergeCell ref="B28:V28"/>
    <mergeCell ref="B22:V22"/>
    <mergeCell ref="B24:V24"/>
    <mergeCell ref="B26:V26"/>
    <mergeCell ref="B14:I14"/>
    <mergeCell ref="B20:G20"/>
    <mergeCell ref="B12:N12"/>
    <mergeCell ref="B10:V10"/>
    <mergeCell ref="B6:R6"/>
    <mergeCell ref="B8:R8"/>
    <mergeCell ref="B18:U18"/>
  </mergeCells>
  <phoneticPr fontId="1" type="noConversion"/>
  <hyperlinks>
    <hyperlink ref="B10:V10" location="'Table 3'!A1" display="Table 3: Most recent inspection outcomes of children's centres inspected between 1 April 2010 and 30 June 2012"/>
    <hyperlink ref="B12" location="'Table 5'!A1" display="Table 5: Overall effectiveness of children's centres inspected between 1 April 2010 and 31 December 2011, by quarter"/>
    <hyperlink ref="B6:R6" location="'Table 1'!A1" display="Table 1: Number of children's centres inspected between 1 April 2010 and 31 March 2012, by quarter and monthly period"/>
    <hyperlink ref="B8:R8" location="'Table 2'!A1" display="Table 2: Inspection outcomes of children's centres inspected in the last quarter"/>
    <hyperlink ref="B22:V22" location="'Chart 1'!A1" display="Chart 1: Key judgements of children's centres inspected in the last quarter"/>
    <hyperlink ref="B16" location="'Table 5'!A1" display="Table 5: Overall effectiveness of children's centres inspected in the last quarter, by local authority"/>
    <hyperlink ref="B18:U18" location="'Table 6'!A1" display="Table 6: Overall effectiveness of children's centres inspected between 1 April 2010 and 30 June 2012, by local authority"/>
    <hyperlink ref="B12:N12" location="'Table 4'!A1" display="Table 4: Overall effectiveness of children's centres inspected between 1 April 2010 and 30 June 2012, by quarter"/>
    <hyperlink ref="B24:V24" location="'Chart 2'!A1" display="Chart 2: Overall effectiveness of children's centres inspected between 1 October 2010 and 31 March 2012, by quarter"/>
  </hyperlinks>
  <pageMargins left="0.75" right="0.75" top="1" bottom="1" header="0.5" footer="0.5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M286"/>
  <sheetViews>
    <sheetView workbookViewId="0">
      <selection activeCell="F10" sqref="F10"/>
    </sheetView>
  </sheetViews>
  <sheetFormatPr defaultRowHeight="12.75"/>
  <cols>
    <col min="1" max="1" width="3.7109375" style="1" customWidth="1"/>
    <col min="2" max="2" width="9.140625" style="1"/>
    <col min="3" max="3" width="31.42578125" style="26" customWidth="1"/>
    <col min="4" max="4" width="9.140625" style="1"/>
    <col min="5" max="7" width="13.140625" style="1" customWidth="1"/>
    <col min="8" max="16384" width="9.140625" style="1"/>
  </cols>
  <sheetData>
    <row r="3" spans="2:5">
      <c r="B3" s="25" t="s">
        <v>264</v>
      </c>
      <c r="E3" s="5"/>
    </row>
    <row r="4" spans="2:5">
      <c r="B4" s="25"/>
      <c r="D4" s="25"/>
    </row>
    <row r="5" spans="2:5">
      <c r="B5" s="25"/>
      <c r="D5" s="25"/>
    </row>
    <row r="6" spans="2:5">
      <c r="B6" s="25"/>
      <c r="D6" s="25"/>
    </row>
    <row r="7" spans="2:5">
      <c r="D7" s="25"/>
    </row>
    <row r="8" spans="2:5">
      <c r="C8" s="25"/>
    </row>
    <row r="9" spans="2:5">
      <c r="C9" s="25"/>
    </row>
    <row r="10" spans="2:5">
      <c r="B10" s="25" t="s">
        <v>264</v>
      </c>
      <c r="C10" s="25"/>
    </row>
    <row r="11" spans="2:5">
      <c r="B11" s="25"/>
      <c r="C11" s="25"/>
    </row>
    <row r="12" spans="2:5">
      <c r="B12" s="25"/>
      <c r="C12" s="25"/>
    </row>
    <row r="13" spans="2:5">
      <c r="B13" s="25"/>
    </row>
    <row r="14" spans="2:5">
      <c r="B14" s="25"/>
    </row>
    <row r="16" spans="2:5">
      <c r="B16" s="25"/>
    </row>
    <row r="17" spans="2:3">
      <c r="B17" s="25"/>
    </row>
    <row r="18" spans="2:3">
      <c r="B18" s="25"/>
    </row>
    <row r="19" spans="2:3">
      <c r="B19" s="25"/>
    </row>
    <row r="20" spans="2:3">
      <c r="B20" s="25"/>
    </row>
    <row r="21" spans="2:3">
      <c r="B21" s="25"/>
    </row>
    <row r="22" spans="2:3">
      <c r="B22" s="25"/>
    </row>
    <row r="23" spans="2:3">
      <c r="B23" s="25"/>
    </row>
    <row r="24" spans="2:3">
      <c r="B24" s="25"/>
    </row>
    <row r="25" spans="2:3">
      <c r="B25" s="25"/>
    </row>
    <row r="26" spans="2:3">
      <c r="B26" s="25"/>
    </row>
    <row r="27" spans="2:3">
      <c r="B27" s="25"/>
    </row>
    <row r="28" spans="2:3">
      <c r="B28" s="25"/>
    </row>
    <row r="29" spans="2:3">
      <c r="B29" s="25"/>
    </row>
    <row r="30" spans="2:3">
      <c r="B30" s="25"/>
    </row>
    <row r="31" spans="2:3">
      <c r="B31" s="26"/>
    </row>
    <row r="32" spans="2:3">
      <c r="C32" s="1"/>
    </row>
    <row r="33" spans="3:13">
      <c r="C33" s="1"/>
    </row>
    <row r="34" spans="3:13">
      <c r="C34" s="1"/>
    </row>
    <row r="35" spans="3:13">
      <c r="C35" s="1"/>
    </row>
    <row r="36" spans="3:13">
      <c r="C36" s="1"/>
    </row>
    <row r="37" spans="3:13">
      <c r="C37" s="1"/>
    </row>
    <row r="38" spans="3:13">
      <c r="C38" s="1"/>
    </row>
    <row r="39" spans="3:13">
      <c r="C39" s="1"/>
      <c r="M39" s="27"/>
    </row>
    <row r="40" spans="3:13">
      <c r="C40" s="1"/>
      <c r="M40" s="27"/>
    </row>
    <row r="41" spans="3:13">
      <c r="C41" s="1"/>
    </row>
    <row r="42" spans="3:13">
      <c r="C42" s="1"/>
    </row>
    <row r="43" spans="3:13">
      <c r="C43" s="1"/>
    </row>
    <row r="44" spans="3:13">
      <c r="C44" s="1"/>
    </row>
    <row r="45" spans="3:13">
      <c r="C45" s="1"/>
    </row>
    <row r="46" spans="3:13">
      <c r="C46" s="1"/>
    </row>
    <row r="47" spans="3:13">
      <c r="C47" s="1"/>
    </row>
    <row r="48" spans="3:1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</sheetData>
  <phoneticPr fontId="1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7"/>
  <sheetViews>
    <sheetView workbookViewId="0">
      <selection activeCell="A2" sqref="A2"/>
    </sheetView>
  </sheetViews>
  <sheetFormatPr defaultRowHeight="12.75"/>
  <cols>
    <col min="1" max="1" width="36.5703125" style="66" customWidth="1"/>
    <col min="2" max="6" width="11" style="66" customWidth="1"/>
    <col min="7" max="7" width="32.85546875" style="66" customWidth="1"/>
    <col min="8" max="12" width="10.42578125" style="66" customWidth="1"/>
    <col min="13" max="13" width="32.85546875" style="66" customWidth="1"/>
    <col min="14" max="18" width="11" style="66" customWidth="1"/>
    <col min="19" max="19" width="33.28515625" style="66" customWidth="1"/>
    <col min="20" max="24" width="10.85546875" style="66" customWidth="1"/>
    <col min="25" max="16384" width="9.140625" style="66"/>
  </cols>
  <sheetData>
    <row r="1" spans="1:24">
      <c r="A1" s="65"/>
      <c r="B1" s="108"/>
      <c r="C1" s="108"/>
      <c r="D1" s="108"/>
      <c r="E1" s="108"/>
      <c r="F1" s="108"/>
      <c r="G1" s="65"/>
      <c r="H1" s="70"/>
      <c r="I1" s="70"/>
      <c r="J1" s="70"/>
      <c r="K1" s="70"/>
      <c r="L1" s="70"/>
      <c r="M1" s="65"/>
      <c r="N1" s="70"/>
      <c r="O1" s="70"/>
      <c r="P1" s="70"/>
      <c r="Q1" s="70"/>
      <c r="R1" s="70"/>
      <c r="S1" s="65"/>
      <c r="T1" s="70"/>
      <c r="U1" s="70"/>
      <c r="V1" s="70"/>
      <c r="W1" s="70"/>
      <c r="X1" s="70"/>
    </row>
    <row r="2" spans="1:24">
      <c r="A2" s="80" t="s">
        <v>227</v>
      </c>
      <c r="B2" s="81"/>
      <c r="C2" s="81"/>
      <c r="D2" s="81"/>
      <c r="E2" s="81"/>
      <c r="F2" s="81"/>
      <c r="H2" s="82"/>
      <c r="I2" s="64"/>
      <c r="J2" s="64"/>
      <c r="K2" s="64"/>
      <c r="L2" s="64"/>
      <c r="N2" s="82"/>
      <c r="O2" s="64"/>
      <c r="P2" s="64"/>
      <c r="Q2" s="64"/>
      <c r="R2" s="83"/>
      <c r="T2" s="82"/>
      <c r="U2" s="64"/>
      <c r="V2" s="64"/>
      <c r="W2" s="64"/>
      <c r="X2" s="64"/>
    </row>
    <row r="3" spans="1:24">
      <c r="A3" s="84"/>
      <c r="B3" s="84"/>
      <c r="C3" s="84"/>
      <c r="D3" s="84"/>
      <c r="E3" s="84"/>
      <c r="F3" s="84"/>
      <c r="T3" s="82"/>
      <c r="U3" s="64"/>
      <c r="V3" s="64"/>
      <c r="W3" s="64"/>
      <c r="X3" s="64"/>
    </row>
    <row r="4" spans="1:24">
      <c r="A4" s="85"/>
      <c r="B4" s="90" t="s">
        <v>190</v>
      </c>
      <c r="C4" s="90" t="s">
        <v>191</v>
      </c>
      <c r="D4" s="90" t="s">
        <v>192</v>
      </c>
      <c r="E4" s="90" t="s">
        <v>193</v>
      </c>
      <c r="F4" s="86"/>
      <c r="G4" s="85"/>
      <c r="H4" s="90" t="s">
        <v>190</v>
      </c>
      <c r="I4" s="90" t="s">
        <v>191</v>
      </c>
      <c r="J4" s="90" t="s">
        <v>192</v>
      </c>
      <c r="K4" s="90" t="s">
        <v>193</v>
      </c>
      <c r="L4" s="86"/>
      <c r="T4" s="82"/>
      <c r="U4" s="64"/>
      <c r="V4" s="64"/>
      <c r="W4" s="64"/>
      <c r="X4" s="64"/>
    </row>
    <row r="5" spans="1:24">
      <c r="A5" s="87" t="s">
        <v>284</v>
      </c>
      <c r="B5" s="121">
        <f>SUM(H5/L5*100)</f>
        <v>9.0090090090090094</v>
      </c>
      <c r="C5" s="121">
        <f>SUM(I5/L5*100)</f>
        <v>53.153153153153156</v>
      </c>
      <c r="D5" s="121">
        <f>SUM(J5/L5*100)</f>
        <v>34.234234234234236</v>
      </c>
      <c r="E5" s="121">
        <f>SUM(K5/L5*100)</f>
        <v>3.6036036036036037</v>
      </c>
      <c r="F5" s="86">
        <f>SUM(B5:E5)</f>
        <v>100</v>
      </c>
      <c r="G5" s="87" t="s">
        <v>284</v>
      </c>
      <c r="H5" s="70">
        <v>10</v>
      </c>
      <c r="I5" s="70">
        <v>59</v>
      </c>
      <c r="J5" s="70">
        <v>38</v>
      </c>
      <c r="K5" s="70">
        <v>4</v>
      </c>
      <c r="L5" s="90">
        <f>SUM(H5:K5)</f>
        <v>111</v>
      </c>
    </row>
    <row r="6" spans="1:24" ht="25.5">
      <c r="A6" s="87" t="s">
        <v>285</v>
      </c>
      <c r="B6" s="121">
        <f>SUM(H6/L6*100)</f>
        <v>8.1081081081081088</v>
      </c>
      <c r="C6" s="121">
        <f>SUM(I6/L6*100)</f>
        <v>54.954954954954957</v>
      </c>
      <c r="D6" s="121">
        <f>SUM(J6/L6*100)</f>
        <v>34.234234234234236</v>
      </c>
      <c r="E6" s="121">
        <f>SUM(K6/L6*100)</f>
        <v>2.7027027027027026</v>
      </c>
      <c r="F6" s="86">
        <f>SUM(B6:E6)</f>
        <v>100.00000000000001</v>
      </c>
      <c r="G6" s="87" t="s">
        <v>285</v>
      </c>
      <c r="H6" s="88">
        <v>9</v>
      </c>
      <c r="I6" s="88">
        <v>61</v>
      </c>
      <c r="J6" s="88">
        <v>38</v>
      </c>
      <c r="K6" s="88">
        <v>3</v>
      </c>
      <c r="L6" s="90">
        <f>SUM(H6:K6)</f>
        <v>111</v>
      </c>
    </row>
    <row r="7" spans="1:24" ht="18" customHeight="1">
      <c r="A7" s="87" t="s">
        <v>286</v>
      </c>
      <c r="B7" s="121">
        <f>SUM(H7/L7*100)</f>
        <v>11.711711711711711</v>
      </c>
      <c r="C7" s="121">
        <f>SUM(I7/L7*100)</f>
        <v>53.153153153153156</v>
      </c>
      <c r="D7" s="121">
        <f>SUM(J7/L7*100)</f>
        <v>32.432432432432435</v>
      </c>
      <c r="E7" s="121">
        <f>SUM(K7/L7*100)</f>
        <v>2.7027027027027026</v>
      </c>
      <c r="F7" s="86">
        <f>SUM(B7:E7)</f>
        <v>100.00000000000001</v>
      </c>
      <c r="G7" s="87" t="s">
        <v>286</v>
      </c>
      <c r="H7" s="88">
        <v>13</v>
      </c>
      <c r="I7" s="88">
        <v>59</v>
      </c>
      <c r="J7" s="88">
        <v>36</v>
      </c>
      <c r="K7" s="88">
        <v>3</v>
      </c>
      <c r="L7" s="90">
        <f>SUM(H7:K7)</f>
        <v>111</v>
      </c>
    </row>
    <row r="8" spans="1:24" ht="25.5">
      <c r="A8" s="87" t="s">
        <v>287</v>
      </c>
      <c r="B8" s="121">
        <f>SUM(H8/L8*100)</f>
        <v>9.9099099099099099</v>
      </c>
      <c r="C8" s="121">
        <f>SUM(I8/L8*100)</f>
        <v>55.85585585585585</v>
      </c>
      <c r="D8" s="121">
        <f>SUM(J8/L8*100)</f>
        <v>30.630630630630627</v>
      </c>
      <c r="E8" s="121">
        <f>SUM(K8/L8*100)</f>
        <v>3.6036036036036037</v>
      </c>
      <c r="F8" s="86">
        <f>SUM(B8:E8)</f>
        <v>100</v>
      </c>
      <c r="G8" s="87" t="s">
        <v>287</v>
      </c>
      <c r="H8" s="126">
        <v>11</v>
      </c>
      <c r="I8" s="126">
        <v>62</v>
      </c>
      <c r="J8" s="126">
        <v>34</v>
      </c>
      <c r="K8" s="126">
        <v>4</v>
      </c>
      <c r="L8" s="90">
        <f>SUM(H8:K8)</f>
        <v>111</v>
      </c>
    </row>
    <row r="11" spans="1:24">
      <c r="A11" s="89" t="s">
        <v>228</v>
      </c>
    </row>
    <row r="12" spans="1:24">
      <c r="A12" s="89"/>
    </row>
    <row r="13" spans="1:24">
      <c r="A13" s="89"/>
      <c r="B13" s="90" t="s">
        <v>190</v>
      </c>
      <c r="C13" s="90" t="s">
        <v>191</v>
      </c>
      <c r="D13" s="90" t="s">
        <v>192</v>
      </c>
      <c r="E13" s="90" t="s">
        <v>193</v>
      </c>
      <c r="F13" s="90" t="s">
        <v>216</v>
      </c>
    </row>
    <row r="14" spans="1:24">
      <c r="A14" s="91" t="s">
        <v>266</v>
      </c>
      <c r="B14" s="90">
        <v>10</v>
      </c>
      <c r="C14" s="90">
        <v>59</v>
      </c>
      <c r="D14" s="90">
        <v>38</v>
      </c>
      <c r="E14" s="90">
        <v>4</v>
      </c>
      <c r="F14" s="90">
        <f t="shared" ref="F14:F20" si="0">SUM(B14:E14)</f>
        <v>111</v>
      </c>
    </row>
    <row r="15" spans="1:24">
      <c r="A15" s="91" t="s">
        <v>254</v>
      </c>
      <c r="B15" s="90">
        <v>23</v>
      </c>
      <c r="C15" s="90">
        <v>83</v>
      </c>
      <c r="D15" s="90">
        <v>41</v>
      </c>
      <c r="E15" s="90">
        <v>4</v>
      </c>
      <c r="F15" s="90">
        <f t="shared" si="0"/>
        <v>151</v>
      </c>
    </row>
    <row r="16" spans="1:24">
      <c r="A16" s="91" t="s">
        <v>249</v>
      </c>
      <c r="B16" s="90">
        <v>23</v>
      </c>
      <c r="C16" s="90">
        <v>130</v>
      </c>
      <c r="D16" s="90">
        <v>76</v>
      </c>
      <c r="E16" s="90">
        <v>5</v>
      </c>
      <c r="F16" s="90">
        <f t="shared" si="0"/>
        <v>234</v>
      </c>
    </row>
    <row r="17" spans="1:6">
      <c r="A17" s="91" t="s">
        <v>245</v>
      </c>
      <c r="B17" s="90">
        <v>26</v>
      </c>
      <c r="C17" s="90">
        <v>109</v>
      </c>
      <c r="D17" s="90">
        <v>64</v>
      </c>
      <c r="E17" s="90">
        <v>6</v>
      </c>
      <c r="F17" s="90">
        <f t="shared" si="0"/>
        <v>205</v>
      </c>
    </row>
    <row r="18" spans="1:6">
      <c r="A18" s="93" t="s">
        <v>229</v>
      </c>
      <c r="B18" s="77">
        <v>21</v>
      </c>
      <c r="C18" s="77">
        <v>81</v>
      </c>
      <c r="D18" s="77">
        <v>52</v>
      </c>
      <c r="E18" s="77">
        <v>4</v>
      </c>
      <c r="F18" s="90">
        <f t="shared" si="0"/>
        <v>158</v>
      </c>
    </row>
    <row r="19" spans="1:6">
      <c r="A19" s="93" t="s">
        <v>210</v>
      </c>
      <c r="B19" s="94">
        <v>21</v>
      </c>
      <c r="C19" s="94">
        <v>83</v>
      </c>
      <c r="D19" s="94">
        <v>44</v>
      </c>
      <c r="E19" s="94">
        <v>1</v>
      </c>
      <c r="F19" s="90">
        <f t="shared" si="0"/>
        <v>149</v>
      </c>
    </row>
    <row r="20" spans="1:6">
      <c r="A20" s="95" t="s">
        <v>209</v>
      </c>
      <c r="B20" s="94">
        <v>39</v>
      </c>
      <c r="C20" s="94">
        <v>152</v>
      </c>
      <c r="D20" s="94">
        <v>59</v>
      </c>
      <c r="E20" s="94">
        <v>6</v>
      </c>
      <c r="F20" s="90">
        <f t="shared" si="0"/>
        <v>256</v>
      </c>
    </row>
    <row r="21" spans="1:6">
      <c r="A21" s="95"/>
      <c r="B21" s="94"/>
      <c r="C21" s="94"/>
      <c r="D21" s="94"/>
      <c r="E21" s="94"/>
      <c r="F21" s="92"/>
    </row>
    <row r="24" spans="1:6">
      <c r="B24" s="90" t="s">
        <v>190</v>
      </c>
      <c r="C24" s="90" t="s">
        <v>191</v>
      </c>
      <c r="D24" s="90" t="s">
        <v>192</v>
      </c>
      <c r="E24" s="90" t="s">
        <v>193</v>
      </c>
      <c r="F24" s="90" t="s">
        <v>216</v>
      </c>
    </row>
    <row r="25" spans="1:6">
      <c r="A25" s="91" t="s">
        <v>267</v>
      </c>
      <c r="B25" s="115">
        <f>B14/F14*100</f>
        <v>9.0090090090090094</v>
      </c>
      <c r="C25" s="115">
        <f>C14/F14*100</f>
        <v>53.153153153153156</v>
      </c>
      <c r="D25" s="115">
        <f>D14/F14*100</f>
        <v>34.234234234234236</v>
      </c>
      <c r="E25" s="115">
        <f>E14/F14*100</f>
        <v>3.6036036036036037</v>
      </c>
      <c r="F25" s="120">
        <f t="shared" ref="F25:F30" si="1">SUM(B25:E25)</f>
        <v>100</v>
      </c>
    </row>
    <row r="26" spans="1:6">
      <c r="A26" s="66" t="s">
        <v>256</v>
      </c>
      <c r="B26" s="120">
        <f>B15/F15*100</f>
        <v>15.231788079470199</v>
      </c>
      <c r="C26" s="120">
        <f>C15/F15*100</f>
        <v>54.966887417218544</v>
      </c>
      <c r="D26" s="120">
        <f>D15/F15*100</f>
        <v>27.152317880794701</v>
      </c>
      <c r="E26" s="120">
        <f>E15/F15*100</f>
        <v>2.6490066225165565</v>
      </c>
      <c r="F26" s="120">
        <f t="shared" si="1"/>
        <v>99.999999999999986</v>
      </c>
    </row>
    <row r="27" spans="1:6">
      <c r="A27" s="91" t="s">
        <v>257</v>
      </c>
      <c r="B27" s="115">
        <f>SUM(B16/234*100)</f>
        <v>9.8290598290598297</v>
      </c>
      <c r="C27" s="115">
        <f>SUM(C16/234*100)</f>
        <v>55.555555555555557</v>
      </c>
      <c r="D27" s="115">
        <f>SUM(D16/234*100)</f>
        <v>32.478632478632477</v>
      </c>
      <c r="E27" s="115">
        <f>SUM(E16/234*100)</f>
        <v>2.1367521367521367</v>
      </c>
      <c r="F27" s="90">
        <f t="shared" si="1"/>
        <v>100</v>
      </c>
    </row>
    <row r="28" spans="1:6">
      <c r="A28" s="91" t="s">
        <v>258</v>
      </c>
      <c r="B28" s="115">
        <f>SUM(B17/205*100)</f>
        <v>12.682926829268293</v>
      </c>
      <c r="C28" s="115">
        <f>SUM(C17/205*100)</f>
        <v>53.170731707317074</v>
      </c>
      <c r="D28" s="115">
        <f>SUM(D17/205*100)</f>
        <v>31.219512195121951</v>
      </c>
      <c r="E28" s="115">
        <f>SUM(E17/205*100)</f>
        <v>2.9268292682926833</v>
      </c>
      <c r="F28" s="115">
        <f t="shared" si="1"/>
        <v>100</v>
      </c>
    </row>
    <row r="29" spans="1:6">
      <c r="A29" s="93" t="s">
        <v>259</v>
      </c>
      <c r="B29" s="96">
        <f>SUM(B18/158*100)</f>
        <v>13.291139240506327</v>
      </c>
      <c r="C29" s="96">
        <f>SUM(C18/158*100)</f>
        <v>51.265822784810119</v>
      </c>
      <c r="D29" s="96">
        <f>SUM(D18/158*100)</f>
        <v>32.911392405063289</v>
      </c>
      <c r="E29" s="96">
        <f>SUM(E18/158*100)</f>
        <v>2.5316455696202533</v>
      </c>
      <c r="F29" s="120">
        <f t="shared" si="1"/>
        <v>100</v>
      </c>
    </row>
    <row r="30" spans="1:6">
      <c r="A30" s="93" t="s">
        <v>288</v>
      </c>
      <c r="B30" s="96">
        <f>B19/F19*100</f>
        <v>14.093959731543624</v>
      </c>
      <c r="C30" s="96">
        <f>C19/F19*100</f>
        <v>55.70469798657718</v>
      </c>
      <c r="D30" s="96">
        <f>D19/F19*100</f>
        <v>29.530201342281881</v>
      </c>
      <c r="E30" s="96">
        <f>E19/F19*100</f>
        <v>0.67114093959731547</v>
      </c>
      <c r="F30" s="120">
        <f t="shared" si="1"/>
        <v>100.00000000000001</v>
      </c>
    </row>
    <row r="31" spans="1:6">
      <c r="A31" s="95"/>
      <c r="B31" s="96"/>
      <c r="C31" s="96"/>
      <c r="D31" s="96"/>
      <c r="E31" s="96"/>
      <c r="F31" s="120"/>
    </row>
    <row r="32" spans="1:6">
      <c r="A32" s="95"/>
      <c r="B32" s="96"/>
      <c r="C32" s="96"/>
      <c r="D32" s="96"/>
      <c r="E32" s="96"/>
      <c r="F32" s="120"/>
    </row>
    <row r="35" spans="1:24">
      <c r="A35" s="80"/>
    </row>
    <row r="37" spans="1:24">
      <c r="A37" s="100"/>
      <c r="B37" s="101"/>
      <c r="C37"/>
      <c r="D37"/>
      <c r="E37"/>
      <c r="F37"/>
      <c r="G37" s="100"/>
      <c r="H37" s="107"/>
      <c r="I37"/>
      <c r="J37"/>
      <c r="K37"/>
      <c r="L37"/>
      <c r="M37" s="100"/>
      <c r="N37" s="107"/>
      <c r="O37"/>
      <c r="P37"/>
      <c r="Q37"/>
      <c r="R37"/>
      <c r="S37" s="100"/>
      <c r="T37" s="107"/>
      <c r="U37"/>
      <c r="V37"/>
      <c r="W37"/>
      <c r="X37"/>
    </row>
    <row r="38" spans="1:24">
      <c r="A38" s="100"/>
      <c r="B38"/>
      <c r="C38"/>
      <c r="D38"/>
      <c r="E38"/>
      <c r="F38"/>
      <c r="G38" s="100"/>
      <c r="H38"/>
      <c r="I38"/>
      <c r="J38"/>
      <c r="K38"/>
      <c r="L38"/>
      <c r="M38" s="100"/>
      <c r="N38"/>
      <c r="O38"/>
      <c r="P38"/>
      <c r="Q38"/>
      <c r="R38"/>
      <c r="S38" s="100"/>
      <c r="T38"/>
      <c r="U38"/>
      <c r="V38"/>
      <c r="W38"/>
      <c r="X38"/>
    </row>
    <row r="39" spans="1:24">
      <c r="A39" s="102"/>
      <c r="B39" s="103"/>
      <c r="C39" s="103"/>
      <c r="D39" s="103"/>
      <c r="E39" s="103"/>
      <c r="F39" s="103"/>
      <c r="G39" s="102"/>
      <c r="H39" s="103"/>
      <c r="I39" s="103"/>
      <c r="J39" s="103"/>
      <c r="K39" s="103"/>
      <c r="L39" s="103"/>
      <c r="M39" s="102"/>
      <c r="N39" s="103"/>
      <c r="O39" s="103"/>
      <c r="P39" s="103"/>
      <c r="Q39" s="103"/>
      <c r="R39" s="103"/>
      <c r="S39" s="102"/>
      <c r="T39" s="103"/>
      <c r="U39" s="103"/>
      <c r="V39" s="103"/>
      <c r="W39" s="103"/>
      <c r="X39" s="103"/>
    </row>
    <row r="40" spans="1:24">
      <c r="A40" s="102"/>
      <c r="B40" s="103"/>
      <c r="C40" s="103"/>
      <c r="D40" s="103"/>
      <c r="E40" s="103"/>
      <c r="F40" s="103"/>
      <c r="G40" s="102"/>
      <c r="H40" s="103"/>
      <c r="I40" s="103"/>
      <c r="J40" s="103"/>
      <c r="K40" s="103"/>
      <c r="L40" s="103"/>
      <c r="M40" s="102"/>
      <c r="N40" s="103"/>
      <c r="O40" s="103"/>
      <c r="P40" s="103"/>
      <c r="Q40" s="103"/>
      <c r="R40" s="103"/>
      <c r="S40" s="102"/>
      <c r="T40" s="103"/>
      <c r="U40" s="103"/>
      <c r="V40" s="103"/>
      <c r="W40" s="103"/>
      <c r="X40" s="103"/>
    </row>
    <row r="41" spans="1:24">
      <c r="A41" s="102"/>
      <c r="B41" s="103"/>
      <c r="C41" s="103"/>
      <c r="D41" s="103"/>
      <c r="E41" s="103"/>
      <c r="F41" s="103"/>
      <c r="G41" s="102"/>
      <c r="H41" s="103"/>
      <c r="I41" s="103"/>
      <c r="J41" s="103"/>
      <c r="K41" s="103"/>
      <c r="L41" s="103"/>
      <c r="M41" s="102"/>
      <c r="N41" s="103"/>
      <c r="O41" s="103"/>
      <c r="P41" s="103"/>
      <c r="Q41" s="103"/>
      <c r="R41" s="103"/>
      <c r="S41" s="102"/>
      <c r="T41" s="103"/>
      <c r="U41" s="103"/>
      <c r="V41" s="103"/>
      <c r="W41" s="103"/>
      <c r="X41" s="103"/>
    </row>
    <row r="42" spans="1:24">
      <c r="A42" s="102"/>
      <c r="B42" s="103"/>
      <c r="C42" s="103"/>
      <c r="D42" s="103"/>
      <c r="E42" s="103"/>
      <c r="F42" s="103"/>
      <c r="G42" s="102"/>
      <c r="H42" s="103"/>
      <c r="I42" s="103"/>
      <c r="J42" s="103"/>
      <c r="K42" s="103"/>
      <c r="L42" s="103"/>
      <c r="M42" s="102"/>
      <c r="N42" s="103"/>
      <c r="O42" s="103"/>
      <c r="P42" s="103"/>
      <c r="Q42" s="103"/>
      <c r="R42" s="103"/>
      <c r="S42" s="102"/>
      <c r="T42" s="103"/>
      <c r="U42" s="103"/>
      <c r="V42" s="103"/>
      <c r="W42" s="103"/>
      <c r="X42" s="103"/>
    </row>
    <row r="43" spans="1:24">
      <c r="A43" s="102"/>
      <c r="B43" s="103"/>
      <c r="C43" s="103"/>
      <c r="D43" s="103"/>
      <c r="E43" s="103"/>
      <c r="F43" s="103"/>
      <c r="G43" s="102"/>
      <c r="H43" s="103"/>
      <c r="I43" s="103"/>
      <c r="J43" s="103"/>
      <c r="K43" s="103"/>
      <c r="L43" s="103"/>
      <c r="M43" s="102"/>
      <c r="N43" s="103"/>
      <c r="O43" s="103"/>
      <c r="P43" s="103"/>
      <c r="Q43" s="103"/>
      <c r="R43" s="103"/>
      <c r="S43" s="102"/>
      <c r="T43" s="103"/>
      <c r="U43" s="103"/>
      <c r="V43" s="103"/>
      <c r="W43" s="103"/>
      <c r="X43" s="103"/>
    </row>
    <row r="44" spans="1:24">
      <c r="A44" s="102"/>
      <c r="B44" s="103"/>
      <c r="C44" s="103"/>
      <c r="D44" s="103"/>
      <c r="E44" s="103"/>
      <c r="F44" s="103"/>
      <c r="G44" s="102"/>
      <c r="H44" s="103"/>
      <c r="I44" s="103"/>
      <c r="J44" s="103"/>
      <c r="K44" s="103"/>
      <c r="L44" s="103"/>
      <c r="M44" s="102"/>
      <c r="N44" s="103"/>
      <c r="O44" s="103"/>
      <c r="P44" s="103"/>
      <c r="Q44" s="103"/>
      <c r="R44" s="103"/>
      <c r="S44" s="102"/>
      <c r="T44" s="103"/>
      <c r="U44" s="103"/>
      <c r="V44" s="103"/>
      <c r="W44" s="103"/>
      <c r="X44" s="103"/>
    </row>
    <row r="45" spans="1:24">
      <c r="A45" s="102"/>
      <c r="B45" s="103"/>
      <c r="C45" s="103"/>
      <c r="D45" s="103"/>
      <c r="E45" s="103"/>
      <c r="F45" s="103"/>
      <c r="G45" s="102"/>
      <c r="H45" s="103"/>
      <c r="I45" s="103"/>
      <c r="J45" s="103"/>
      <c r="K45" s="103"/>
      <c r="L45" s="103"/>
      <c r="M45" s="102"/>
      <c r="N45" s="103"/>
      <c r="O45" s="103"/>
      <c r="P45" s="103"/>
      <c r="Q45" s="103"/>
      <c r="R45" s="103"/>
      <c r="S45" s="102"/>
      <c r="T45" s="103"/>
      <c r="U45" s="103"/>
      <c r="V45" s="103"/>
      <c r="W45" s="103"/>
      <c r="X45" s="103"/>
    </row>
    <row r="46" spans="1:24">
      <c r="A46" s="102"/>
      <c r="B46" s="103"/>
      <c r="C46" s="103"/>
      <c r="D46" s="103"/>
      <c r="E46" s="103"/>
      <c r="F46" s="103"/>
      <c r="G46" s="102"/>
      <c r="H46" s="103"/>
      <c r="I46" s="103"/>
      <c r="J46" s="103"/>
      <c r="K46" s="103"/>
      <c r="L46" s="103"/>
      <c r="M46" s="102"/>
      <c r="N46" s="103"/>
      <c r="O46" s="103"/>
      <c r="P46" s="103"/>
      <c r="Q46" s="103"/>
      <c r="R46" s="103"/>
      <c r="S46" s="102"/>
      <c r="T46" s="103"/>
      <c r="U46" s="103"/>
      <c r="V46" s="103"/>
      <c r="W46" s="103"/>
      <c r="X46" s="103"/>
    </row>
    <row r="47" spans="1:24">
      <c r="A47" s="102"/>
      <c r="B47" s="103"/>
      <c r="C47" s="103"/>
      <c r="D47" s="103"/>
      <c r="E47" s="103"/>
      <c r="F47" s="103"/>
      <c r="G47" s="102"/>
      <c r="H47" s="103"/>
      <c r="I47" s="103"/>
      <c r="J47" s="103"/>
      <c r="K47" s="103"/>
      <c r="L47" s="103"/>
      <c r="M47" s="102"/>
      <c r="N47" s="103"/>
      <c r="O47" s="103"/>
      <c r="P47" s="103"/>
      <c r="Q47" s="103"/>
      <c r="R47" s="103"/>
      <c r="S47" s="102"/>
      <c r="T47" s="103"/>
      <c r="U47" s="103"/>
      <c r="V47" s="103"/>
      <c r="W47" s="103"/>
      <c r="X47" s="103"/>
    </row>
    <row r="48" spans="1:24">
      <c r="A48" s="102"/>
      <c r="B48" s="103"/>
      <c r="C48" s="103"/>
      <c r="D48" s="103"/>
      <c r="E48" s="103"/>
      <c r="F48" s="103"/>
      <c r="G48" s="102"/>
      <c r="H48" s="103"/>
      <c r="I48" s="103"/>
      <c r="J48" s="103"/>
      <c r="K48" s="103"/>
      <c r="L48" s="103"/>
      <c r="M48" s="102"/>
      <c r="N48" s="103"/>
      <c r="O48" s="103"/>
      <c r="P48" s="103"/>
      <c r="Q48" s="103"/>
      <c r="R48" s="103"/>
      <c r="S48" s="102"/>
      <c r="T48" s="103"/>
      <c r="U48" s="103"/>
      <c r="V48" s="103"/>
      <c r="W48" s="103"/>
      <c r="X48" s="103"/>
    </row>
    <row r="49" spans="1:24">
      <c r="A49" s="102"/>
      <c r="B49" s="103"/>
      <c r="C49" s="103"/>
      <c r="D49" s="103"/>
      <c r="E49" s="103"/>
      <c r="F49" s="103"/>
      <c r="G49" s="102"/>
      <c r="H49" s="103"/>
      <c r="I49" s="103"/>
      <c r="J49" s="103"/>
      <c r="K49" s="103"/>
      <c r="L49" s="103"/>
      <c r="M49" s="102"/>
      <c r="N49" s="103"/>
      <c r="O49" s="103"/>
      <c r="P49" s="103"/>
      <c r="Q49" s="103"/>
      <c r="R49" s="103"/>
      <c r="S49" s="102"/>
      <c r="T49" s="103"/>
      <c r="U49" s="103"/>
      <c r="V49" s="103"/>
      <c r="W49" s="103"/>
      <c r="X49" s="103"/>
    </row>
    <row r="50" spans="1:24">
      <c r="A50" s="102"/>
      <c r="B50" s="103"/>
      <c r="C50" s="103"/>
      <c r="D50" s="103"/>
      <c r="E50" s="103"/>
      <c r="F50" s="103"/>
      <c r="G50" s="102"/>
      <c r="H50" s="103"/>
      <c r="I50" s="103"/>
      <c r="J50" s="103"/>
      <c r="K50" s="103"/>
      <c r="L50" s="103"/>
      <c r="M50" s="102"/>
      <c r="N50" s="103"/>
      <c r="O50" s="103"/>
      <c r="P50" s="103"/>
      <c r="Q50" s="103"/>
      <c r="R50" s="103"/>
      <c r="S50" s="102"/>
      <c r="T50" s="103"/>
      <c r="U50" s="103"/>
      <c r="V50" s="103"/>
      <c r="W50" s="103"/>
      <c r="X50" s="103"/>
    </row>
    <row r="51" spans="1:24">
      <c r="A51" s="100"/>
      <c r="B51"/>
      <c r="C51"/>
      <c r="D51"/>
      <c r="E51"/>
      <c r="F51"/>
      <c r="G51" s="100"/>
      <c r="H51" s="103"/>
      <c r="I51" s="103"/>
      <c r="J51" s="103"/>
      <c r="K51" s="103"/>
      <c r="L51" s="103"/>
      <c r="M51" s="100"/>
      <c r="N51" s="103"/>
      <c r="O51" s="103"/>
      <c r="P51" s="103"/>
      <c r="Q51" s="103"/>
      <c r="R51" s="103"/>
      <c r="S51" s="100"/>
      <c r="T51" s="103"/>
      <c r="U51" s="103"/>
      <c r="V51" s="103"/>
      <c r="W51" s="103"/>
      <c r="X51" s="103"/>
    </row>
    <row r="52" spans="1:24">
      <c r="A52" s="100"/>
      <c r="B52"/>
      <c r="C52"/>
      <c r="D52"/>
      <c r="E52"/>
      <c r="F52"/>
      <c r="G52" s="100"/>
      <c r="H52" s="103"/>
      <c r="I52" s="103"/>
      <c r="J52" s="103"/>
      <c r="K52" s="103"/>
      <c r="L52" s="103"/>
      <c r="M52" s="100"/>
      <c r="N52" s="103"/>
      <c r="O52" s="103"/>
      <c r="P52" s="103"/>
      <c r="Q52" s="103"/>
      <c r="R52" s="103"/>
      <c r="S52" s="100"/>
      <c r="T52" s="103"/>
      <c r="U52" s="103"/>
      <c r="V52" s="103"/>
      <c r="W52" s="103"/>
      <c r="X52" s="103"/>
    </row>
    <row r="53" spans="1:24">
      <c r="A53" s="102"/>
      <c r="B53" s="103"/>
      <c r="C53" s="103"/>
      <c r="D53" s="103"/>
      <c r="E53" s="103"/>
      <c r="F53" s="103"/>
      <c r="G53" s="102"/>
      <c r="H53" s="103"/>
      <c r="I53" s="103"/>
      <c r="J53" s="103"/>
      <c r="K53" s="103"/>
      <c r="L53" s="103"/>
      <c r="M53" s="102"/>
      <c r="N53" s="103"/>
      <c r="O53" s="103"/>
      <c r="P53" s="103"/>
      <c r="Q53" s="103"/>
      <c r="R53" s="103"/>
      <c r="S53" s="102"/>
      <c r="T53" s="103"/>
      <c r="U53" s="103"/>
      <c r="V53" s="103"/>
      <c r="W53" s="103"/>
      <c r="X53" s="103"/>
    </row>
    <row r="54" spans="1:24">
      <c r="A54" s="102"/>
      <c r="B54" s="103"/>
      <c r="C54" s="103"/>
      <c r="D54" s="103"/>
      <c r="E54" s="103"/>
      <c r="F54" s="103"/>
      <c r="G54" s="102"/>
      <c r="H54" s="103"/>
      <c r="I54" s="103"/>
      <c r="J54" s="103"/>
      <c r="K54" s="103"/>
      <c r="L54" s="103"/>
      <c r="M54" s="102"/>
      <c r="N54" s="103"/>
      <c r="O54" s="103"/>
      <c r="P54" s="103"/>
      <c r="Q54" s="103"/>
      <c r="R54" s="103"/>
      <c r="S54" s="102"/>
      <c r="T54" s="103"/>
      <c r="U54" s="103"/>
      <c r="V54" s="103"/>
      <c r="W54" s="103"/>
      <c r="X54" s="103"/>
    </row>
    <row r="55" spans="1:24">
      <c r="A55" s="102"/>
      <c r="B55" s="103"/>
      <c r="C55" s="103"/>
      <c r="D55" s="103"/>
      <c r="E55" s="103"/>
      <c r="F55" s="103"/>
      <c r="G55" s="102"/>
      <c r="H55" s="103"/>
      <c r="I55" s="103"/>
      <c r="J55" s="103"/>
      <c r="K55" s="103"/>
      <c r="L55" s="103"/>
      <c r="M55" s="102"/>
      <c r="N55" s="103"/>
      <c r="O55" s="103"/>
      <c r="P55" s="103"/>
      <c r="Q55" s="103"/>
      <c r="R55" s="103"/>
      <c r="S55" s="102"/>
      <c r="T55" s="103"/>
      <c r="U55" s="103"/>
      <c r="V55" s="103"/>
      <c r="W55" s="103"/>
      <c r="X55" s="103"/>
    </row>
    <row r="56" spans="1:24">
      <c r="A56" s="102"/>
      <c r="B56" s="103"/>
      <c r="C56" s="103"/>
      <c r="D56" s="103"/>
      <c r="E56" s="103"/>
      <c r="F56" s="103"/>
      <c r="G56" s="102"/>
      <c r="H56" s="103"/>
      <c r="I56" s="103"/>
      <c r="J56" s="103"/>
      <c r="K56" s="103"/>
      <c r="L56" s="103"/>
      <c r="M56" s="102"/>
      <c r="N56" s="103"/>
      <c r="O56" s="103"/>
      <c r="P56" s="103"/>
      <c r="Q56" s="103"/>
      <c r="R56" s="103"/>
      <c r="S56" s="102"/>
      <c r="T56" s="103"/>
      <c r="U56" s="103"/>
      <c r="V56" s="103"/>
      <c r="W56" s="103"/>
      <c r="X56" s="103"/>
    </row>
    <row r="57" spans="1:24">
      <c r="A57" s="102"/>
      <c r="B57" s="103"/>
      <c r="C57" s="103"/>
      <c r="D57" s="103"/>
      <c r="E57" s="103"/>
      <c r="F57" s="103"/>
      <c r="G57" s="102"/>
      <c r="H57" s="103"/>
      <c r="I57" s="103"/>
      <c r="J57" s="103"/>
      <c r="K57" s="103"/>
      <c r="L57" s="103"/>
      <c r="M57" s="102"/>
      <c r="N57" s="103"/>
      <c r="O57" s="103"/>
      <c r="P57" s="103"/>
      <c r="Q57" s="103"/>
      <c r="R57" s="103"/>
      <c r="S57" s="102"/>
      <c r="T57" s="103"/>
      <c r="U57" s="103"/>
      <c r="V57" s="103"/>
      <c r="W57" s="103"/>
      <c r="X57" s="103"/>
    </row>
    <row r="58" spans="1:24">
      <c r="A58" s="102"/>
      <c r="B58" s="103"/>
      <c r="C58" s="103"/>
      <c r="D58" s="103"/>
      <c r="E58" s="103"/>
      <c r="F58" s="103"/>
      <c r="G58" s="102"/>
      <c r="H58" s="103"/>
      <c r="I58" s="103"/>
      <c r="J58" s="103"/>
      <c r="K58" s="103"/>
      <c r="L58" s="103"/>
      <c r="M58" s="102"/>
      <c r="N58" s="103"/>
      <c r="O58" s="103"/>
      <c r="P58" s="103"/>
      <c r="Q58" s="103"/>
      <c r="R58" s="103"/>
      <c r="S58" s="102"/>
      <c r="T58" s="103"/>
      <c r="U58" s="103"/>
      <c r="V58" s="103"/>
      <c r="W58" s="103"/>
      <c r="X58" s="103"/>
    </row>
    <row r="59" spans="1:24">
      <c r="A59" s="102"/>
      <c r="B59" s="103"/>
      <c r="C59" s="103"/>
      <c r="D59" s="103"/>
      <c r="E59" s="103"/>
      <c r="F59" s="103"/>
      <c r="G59" s="102"/>
      <c r="H59" s="103"/>
      <c r="I59" s="103"/>
      <c r="J59" s="103"/>
      <c r="K59" s="103"/>
      <c r="L59" s="103"/>
      <c r="M59" s="102"/>
      <c r="N59" s="103"/>
      <c r="O59" s="103"/>
      <c r="P59" s="103"/>
      <c r="Q59" s="103"/>
      <c r="R59" s="103"/>
      <c r="S59" s="102"/>
      <c r="T59" s="103"/>
      <c r="U59" s="103"/>
      <c r="V59" s="103"/>
      <c r="W59" s="103"/>
      <c r="X59" s="103"/>
    </row>
    <row r="60" spans="1:24">
      <c r="A60" s="102"/>
      <c r="B60" s="103"/>
      <c r="C60" s="103"/>
      <c r="D60" s="103"/>
      <c r="E60" s="103"/>
      <c r="F60" s="103"/>
      <c r="G60" s="102"/>
      <c r="H60" s="103"/>
      <c r="I60" s="103"/>
      <c r="J60" s="103"/>
      <c r="K60" s="103"/>
      <c r="L60" s="103"/>
      <c r="M60" s="102"/>
      <c r="N60" s="103"/>
      <c r="O60" s="103"/>
      <c r="P60" s="103"/>
      <c r="Q60" s="103"/>
      <c r="R60" s="103"/>
      <c r="S60" s="102"/>
      <c r="T60" s="103"/>
      <c r="U60" s="103"/>
      <c r="V60" s="103"/>
      <c r="W60" s="103"/>
      <c r="X60" s="103"/>
    </row>
    <row r="61" spans="1:24">
      <c r="A61" s="102"/>
      <c r="B61" s="103"/>
      <c r="C61" s="103"/>
      <c r="D61" s="103"/>
      <c r="E61" s="103"/>
      <c r="F61" s="103"/>
      <c r="G61" s="102"/>
      <c r="H61" s="103"/>
      <c r="I61" s="103"/>
      <c r="J61" s="103"/>
      <c r="K61" s="103"/>
      <c r="L61" s="103"/>
      <c r="M61" s="102"/>
      <c r="N61" s="103"/>
      <c r="O61" s="103"/>
      <c r="P61" s="103"/>
      <c r="Q61" s="103"/>
      <c r="R61" s="103"/>
      <c r="S61" s="102"/>
      <c r="T61" s="103"/>
      <c r="U61" s="103"/>
      <c r="V61" s="103"/>
      <c r="W61" s="103"/>
      <c r="X61" s="103"/>
    </row>
    <row r="62" spans="1:24">
      <c r="A62" s="102"/>
      <c r="B62" s="103"/>
      <c r="C62" s="103"/>
      <c r="D62" s="103"/>
      <c r="E62" s="103"/>
      <c r="F62" s="103"/>
      <c r="G62" s="102"/>
      <c r="H62" s="103"/>
      <c r="I62" s="103"/>
      <c r="J62" s="103"/>
      <c r="K62" s="103"/>
      <c r="L62" s="103"/>
      <c r="M62" s="102"/>
      <c r="N62" s="103"/>
      <c r="O62" s="103"/>
      <c r="P62" s="103"/>
      <c r="Q62" s="103"/>
      <c r="R62" s="103"/>
      <c r="S62" s="102"/>
      <c r="T62" s="103"/>
      <c r="U62" s="103"/>
      <c r="V62" s="103"/>
      <c r="W62" s="103"/>
      <c r="X62" s="103"/>
    </row>
    <row r="63" spans="1:24">
      <c r="A63" s="102"/>
      <c r="B63" s="103"/>
      <c r="C63" s="103"/>
      <c r="D63" s="103"/>
      <c r="E63" s="103"/>
      <c r="F63" s="103"/>
      <c r="G63" s="102"/>
      <c r="H63" s="103"/>
      <c r="I63" s="103"/>
      <c r="J63" s="103"/>
      <c r="K63" s="103"/>
      <c r="L63" s="103"/>
      <c r="M63" s="102"/>
      <c r="N63" s="103"/>
      <c r="O63" s="103"/>
      <c r="P63" s="103"/>
      <c r="Q63" s="103"/>
      <c r="R63" s="103"/>
      <c r="S63" s="102"/>
      <c r="T63" s="103"/>
      <c r="U63" s="103"/>
      <c r="V63" s="103"/>
      <c r="W63" s="103"/>
      <c r="X63" s="103"/>
    </row>
    <row r="64" spans="1:24">
      <c r="A64" s="102"/>
      <c r="B64" s="103"/>
      <c r="C64" s="103"/>
      <c r="D64" s="103"/>
      <c r="E64" s="103"/>
      <c r="F64" s="103"/>
      <c r="G64" s="102"/>
      <c r="H64" s="103"/>
      <c r="I64" s="103"/>
      <c r="J64" s="103"/>
      <c r="K64" s="103"/>
      <c r="L64" s="103"/>
      <c r="M64" s="102"/>
      <c r="N64" s="103"/>
      <c r="O64" s="103"/>
      <c r="P64" s="103"/>
      <c r="Q64" s="103"/>
      <c r="R64" s="103"/>
      <c r="S64" s="102"/>
      <c r="T64" s="103"/>
      <c r="U64" s="103"/>
      <c r="V64" s="103"/>
      <c r="W64" s="103"/>
      <c r="X64" s="103"/>
    </row>
    <row r="65" spans="1:24">
      <c r="A65" s="102"/>
      <c r="B65" s="103"/>
      <c r="C65" s="103"/>
      <c r="D65" s="103"/>
      <c r="E65" s="103"/>
      <c r="F65" s="103"/>
      <c r="G65" s="102"/>
      <c r="H65" s="103"/>
      <c r="I65" s="103"/>
      <c r="J65" s="103"/>
      <c r="K65" s="103"/>
      <c r="L65" s="103"/>
      <c r="M65" s="102"/>
      <c r="N65" s="103"/>
      <c r="O65" s="103"/>
      <c r="P65" s="103"/>
      <c r="Q65" s="103"/>
      <c r="R65" s="103"/>
      <c r="S65" s="102"/>
      <c r="T65" s="103"/>
      <c r="U65" s="103"/>
      <c r="V65" s="103"/>
      <c r="W65" s="103"/>
      <c r="X65" s="103"/>
    </row>
    <row r="66" spans="1:24">
      <c r="A66" s="102"/>
      <c r="B66" s="103"/>
      <c r="C66" s="103"/>
      <c r="D66" s="103"/>
      <c r="E66" s="103"/>
      <c r="F66" s="103"/>
      <c r="G66" s="102"/>
      <c r="H66" s="103"/>
      <c r="I66" s="103"/>
      <c r="J66" s="103"/>
      <c r="K66" s="103"/>
      <c r="L66" s="103"/>
      <c r="M66" s="102"/>
      <c r="N66" s="103"/>
      <c r="O66" s="103"/>
      <c r="P66" s="103"/>
      <c r="Q66" s="103"/>
      <c r="R66" s="103"/>
      <c r="S66" s="102"/>
      <c r="T66" s="103"/>
      <c r="U66" s="103"/>
      <c r="V66" s="103"/>
      <c r="W66" s="103"/>
      <c r="X66" s="103"/>
    </row>
    <row r="67" spans="1:24">
      <c r="A67" s="102"/>
      <c r="B67" s="103"/>
      <c r="C67" s="103"/>
      <c r="D67" s="103"/>
      <c r="E67" s="103"/>
      <c r="F67" s="103"/>
      <c r="G67" s="102"/>
      <c r="H67" s="103"/>
      <c r="I67" s="103"/>
      <c r="J67" s="103"/>
      <c r="K67" s="103"/>
      <c r="L67" s="103"/>
      <c r="M67" s="102"/>
      <c r="N67" s="103"/>
      <c r="O67" s="103"/>
      <c r="P67" s="103"/>
      <c r="Q67" s="103"/>
      <c r="R67" s="103"/>
      <c r="S67" s="102"/>
      <c r="T67" s="103"/>
      <c r="U67" s="103"/>
      <c r="V67" s="103"/>
      <c r="W67" s="103"/>
      <c r="X67" s="103"/>
    </row>
    <row r="68" spans="1:24">
      <c r="A68" s="102"/>
      <c r="B68" s="103"/>
      <c r="C68" s="103"/>
      <c r="D68" s="103"/>
      <c r="E68" s="103"/>
      <c r="F68" s="103"/>
      <c r="G68" s="102"/>
      <c r="H68" s="103"/>
      <c r="I68" s="103"/>
      <c r="J68" s="103"/>
      <c r="K68" s="103"/>
      <c r="L68" s="103"/>
      <c r="M68" s="102"/>
      <c r="N68" s="103"/>
      <c r="O68" s="103"/>
      <c r="P68" s="103"/>
      <c r="Q68" s="103"/>
      <c r="R68" s="103"/>
      <c r="S68" s="102"/>
      <c r="T68" s="103"/>
      <c r="U68" s="103"/>
      <c r="V68" s="103"/>
      <c r="W68" s="103"/>
      <c r="X68" s="103"/>
    </row>
    <row r="69" spans="1:24">
      <c r="A69" s="102"/>
      <c r="B69" s="103"/>
      <c r="C69" s="103"/>
      <c r="D69" s="103"/>
      <c r="E69" s="103"/>
      <c r="F69" s="103"/>
      <c r="G69" s="102"/>
      <c r="H69" s="103"/>
      <c r="I69" s="103"/>
      <c r="J69" s="103"/>
      <c r="K69" s="103"/>
      <c r="L69" s="103"/>
      <c r="M69" s="102"/>
      <c r="N69" s="103"/>
      <c r="O69" s="103"/>
      <c r="P69" s="103"/>
      <c r="Q69" s="103"/>
      <c r="R69" s="103"/>
      <c r="S69" s="102"/>
      <c r="T69" s="103"/>
      <c r="U69" s="103"/>
      <c r="V69" s="103"/>
      <c r="W69" s="103"/>
      <c r="X69" s="103"/>
    </row>
    <row r="70" spans="1:24">
      <c r="A70" s="102"/>
      <c r="B70" s="103"/>
      <c r="C70" s="103"/>
      <c r="D70" s="103"/>
      <c r="E70" s="103"/>
      <c r="F70" s="103"/>
      <c r="G70" s="102"/>
      <c r="H70" s="103"/>
      <c r="I70" s="103"/>
      <c r="J70" s="103"/>
      <c r="K70" s="103"/>
      <c r="L70" s="103"/>
      <c r="M70" s="102"/>
      <c r="N70" s="103"/>
      <c r="O70" s="103"/>
      <c r="P70" s="103"/>
      <c r="Q70" s="103"/>
      <c r="R70" s="103"/>
      <c r="S70" s="102"/>
      <c r="T70" s="103"/>
      <c r="U70" s="103"/>
      <c r="V70" s="103"/>
      <c r="W70" s="103"/>
      <c r="X70" s="103"/>
    </row>
    <row r="71" spans="1:24">
      <c r="A71" s="102"/>
      <c r="B71" s="103"/>
      <c r="C71" s="103"/>
      <c r="D71" s="103"/>
      <c r="E71" s="103"/>
      <c r="F71" s="103"/>
      <c r="G71" s="102"/>
      <c r="H71" s="103"/>
      <c r="I71" s="103"/>
      <c r="J71" s="103"/>
      <c r="K71" s="103"/>
      <c r="L71" s="103"/>
      <c r="M71" s="102"/>
      <c r="N71" s="103"/>
      <c r="O71" s="103"/>
      <c r="P71" s="103"/>
      <c r="Q71" s="103"/>
      <c r="R71" s="103"/>
      <c r="S71" s="102"/>
      <c r="T71" s="103"/>
      <c r="U71" s="103"/>
      <c r="V71" s="103"/>
      <c r="W71" s="103"/>
      <c r="X71" s="103"/>
    </row>
    <row r="72" spans="1:24">
      <c r="A72" s="104"/>
      <c r="B72" s="103"/>
      <c r="C72" s="103"/>
      <c r="D72" s="103"/>
      <c r="E72" s="103"/>
      <c r="F72" s="103"/>
      <c r="G72" s="104"/>
      <c r="H72" s="103"/>
      <c r="I72" s="103"/>
      <c r="J72" s="103"/>
      <c r="K72" s="103"/>
      <c r="L72" s="103"/>
      <c r="M72" s="104"/>
      <c r="N72" s="103"/>
      <c r="O72" s="103"/>
      <c r="P72" s="103"/>
      <c r="Q72" s="103"/>
      <c r="R72" s="103"/>
      <c r="S72" s="104"/>
      <c r="T72" s="103"/>
      <c r="U72" s="103"/>
      <c r="V72" s="103"/>
      <c r="W72" s="103"/>
      <c r="X72" s="103"/>
    </row>
    <row r="73" spans="1:24">
      <c r="A73" s="104"/>
      <c r="B73" s="103"/>
      <c r="C73" s="103"/>
      <c r="D73" s="103"/>
      <c r="E73" s="103"/>
      <c r="F73" s="103"/>
      <c r="G73" s="104"/>
      <c r="H73" s="103"/>
      <c r="I73" s="103"/>
      <c r="J73" s="103"/>
      <c r="K73" s="103"/>
      <c r="L73" s="103"/>
      <c r="M73" s="104"/>
      <c r="N73" s="103"/>
      <c r="O73" s="103"/>
      <c r="P73" s="103"/>
      <c r="Q73" s="103"/>
      <c r="R73" s="103"/>
      <c r="S73" s="104"/>
      <c r="T73" s="103"/>
      <c r="U73" s="103"/>
      <c r="V73" s="103"/>
      <c r="W73" s="103"/>
      <c r="X73" s="103"/>
    </row>
    <row r="74" spans="1:24">
      <c r="A74" s="102"/>
      <c r="B74" s="103"/>
      <c r="C74" s="103"/>
      <c r="D74" s="103"/>
      <c r="E74" s="103"/>
      <c r="F74" s="103"/>
      <c r="G74" s="102"/>
      <c r="H74" s="103"/>
      <c r="I74" s="103"/>
      <c r="J74" s="103"/>
      <c r="K74" s="103"/>
      <c r="L74" s="103"/>
      <c r="M74" s="102"/>
      <c r="N74" s="103"/>
      <c r="O74" s="103"/>
      <c r="P74" s="103"/>
      <c r="Q74" s="103"/>
      <c r="R74" s="103"/>
      <c r="S74" s="102"/>
      <c r="T74" s="103"/>
      <c r="U74" s="103"/>
      <c r="V74" s="103"/>
      <c r="W74" s="103"/>
      <c r="X74" s="103"/>
    </row>
    <row r="75" spans="1:24">
      <c r="A75" s="102"/>
      <c r="B75" s="103"/>
      <c r="C75" s="103"/>
      <c r="D75" s="103"/>
      <c r="E75" s="103"/>
      <c r="F75" s="103"/>
      <c r="G75" s="102"/>
      <c r="H75" s="103"/>
      <c r="I75" s="103"/>
      <c r="J75" s="103"/>
      <c r="K75" s="103"/>
      <c r="L75" s="103"/>
      <c r="M75" s="102"/>
      <c r="N75" s="103"/>
      <c r="O75" s="103"/>
      <c r="P75" s="103"/>
      <c r="Q75" s="103"/>
      <c r="R75" s="103"/>
      <c r="S75" s="102"/>
      <c r="T75" s="103"/>
      <c r="U75" s="103"/>
      <c r="V75" s="103"/>
      <c r="W75" s="103"/>
      <c r="X75" s="103"/>
    </row>
    <row r="76" spans="1:24">
      <c r="A76" s="102"/>
      <c r="B76" s="103"/>
      <c r="C76" s="103"/>
      <c r="D76" s="103"/>
      <c r="E76" s="103"/>
      <c r="F76" s="103"/>
      <c r="G76" s="102"/>
      <c r="H76" s="103"/>
      <c r="I76" s="103"/>
      <c r="J76" s="103"/>
      <c r="K76" s="103"/>
      <c r="L76" s="103"/>
      <c r="M76" s="102"/>
      <c r="N76" s="103"/>
      <c r="O76" s="103"/>
      <c r="P76" s="103"/>
      <c r="Q76" s="103"/>
      <c r="R76" s="103"/>
      <c r="S76" s="102"/>
      <c r="T76" s="103"/>
      <c r="U76" s="103"/>
      <c r="V76" s="103"/>
      <c r="W76" s="103"/>
      <c r="X76" s="103"/>
    </row>
    <row r="77" spans="1:24">
      <c r="A77" s="100"/>
      <c r="B77" s="103"/>
      <c r="C77" s="103"/>
      <c r="D77" s="103"/>
      <c r="E77" s="103"/>
      <c r="F77" s="103"/>
      <c r="G77" s="100"/>
      <c r="H77" s="103"/>
      <c r="I77" s="103"/>
      <c r="J77" s="103"/>
      <c r="K77" s="103"/>
      <c r="L77" s="103"/>
      <c r="M77" s="100"/>
      <c r="N77" s="103"/>
      <c r="O77" s="103"/>
      <c r="P77" s="103"/>
      <c r="Q77" s="103"/>
      <c r="R77" s="103"/>
      <c r="S77" s="100"/>
      <c r="T77" s="103"/>
      <c r="U77" s="103"/>
      <c r="V77" s="103"/>
      <c r="W77" s="103"/>
      <c r="X77" s="103"/>
    </row>
    <row r="78" spans="1:24">
      <c r="A78" s="102"/>
      <c r="B78" s="103"/>
      <c r="C78" s="103"/>
      <c r="D78" s="103"/>
      <c r="E78" s="103"/>
      <c r="F78" s="103"/>
      <c r="G78" s="102"/>
      <c r="H78" s="103"/>
      <c r="I78" s="103"/>
      <c r="J78" s="103"/>
      <c r="K78" s="103"/>
      <c r="L78" s="103"/>
      <c r="M78" s="102"/>
      <c r="N78" s="103"/>
      <c r="O78" s="103"/>
      <c r="P78" s="103"/>
      <c r="Q78" s="103"/>
      <c r="R78" s="103"/>
      <c r="S78" s="102"/>
      <c r="T78" s="103"/>
      <c r="U78" s="103"/>
      <c r="V78" s="103"/>
      <c r="W78" s="103"/>
      <c r="X78" s="103"/>
    </row>
    <row r="79" spans="1:24">
      <c r="A79" s="102"/>
      <c r="B79" s="103"/>
      <c r="C79" s="103"/>
      <c r="D79" s="103"/>
      <c r="E79" s="103"/>
      <c r="F79" s="103"/>
      <c r="G79" s="102"/>
      <c r="H79" s="103"/>
      <c r="I79" s="103"/>
      <c r="J79" s="103"/>
      <c r="K79" s="103"/>
      <c r="L79" s="103"/>
      <c r="M79" s="102"/>
      <c r="N79" s="103"/>
      <c r="O79" s="103"/>
      <c r="P79" s="103"/>
      <c r="Q79" s="103"/>
      <c r="R79" s="103"/>
      <c r="S79" s="102"/>
      <c r="T79" s="103"/>
      <c r="U79" s="103"/>
      <c r="V79" s="103"/>
      <c r="W79" s="103"/>
      <c r="X79" s="103"/>
    </row>
    <row r="80" spans="1:24">
      <c r="A80" s="102"/>
      <c r="B80" s="103"/>
      <c r="C80" s="103"/>
      <c r="D80" s="103"/>
      <c r="E80" s="103"/>
      <c r="F80" s="103"/>
      <c r="G80" s="102"/>
      <c r="H80" s="103"/>
      <c r="I80" s="103"/>
      <c r="J80" s="103"/>
      <c r="K80" s="103"/>
      <c r="L80" s="103"/>
      <c r="M80" s="102"/>
      <c r="N80" s="103"/>
      <c r="O80" s="103"/>
      <c r="P80" s="103"/>
      <c r="Q80" s="103"/>
      <c r="R80" s="103"/>
      <c r="S80" s="102"/>
      <c r="T80" s="103"/>
      <c r="U80" s="103"/>
      <c r="V80" s="103"/>
      <c r="W80" s="103"/>
      <c r="X80" s="103"/>
    </row>
    <row r="81" spans="1:24">
      <c r="A81" s="102"/>
      <c r="B81" s="103"/>
      <c r="C81" s="103"/>
      <c r="D81" s="103"/>
      <c r="E81" s="103"/>
      <c r="F81" s="103"/>
      <c r="G81" s="102"/>
      <c r="H81" s="103"/>
      <c r="I81" s="103"/>
      <c r="J81" s="103"/>
      <c r="K81" s="103"/>
      <c r="L81" s="103"/>
      <c r="M81" s="102"/>
      <c r="N81" s="103"/>
      <c r="O81" s="103"/>
      <c r="P81" s="103"/>
      <c r="Q81" s="103"/>
      <c r="R81" s="103"/>
      <c r="S81" s="102"/>
      <c r="T81" s="103"/>
      <c r="U81" s="103"/>
      <c r="V81" s="103"/>
      <c r="W81" s="103"/>
      <c r="X81" s="103"/>
    </row>
    <row r="82" spans="1:24">
      <c r="A82" s="102"/>
      <c r="B82" s="103"/>
      <c r="C82" s="103"/>
      <c r="D82" s="103"/>
      <c r="E82" s="103"/>
      <c r="F82" s="103"/>
      <c r="G82" s="102"/>
      <c r="H82" s="103"/>
      <c r="I82" s="103"/>
      <c r="J82" s="103"/>
      <c r="K82" s="103"/>
      <c r="L82" s="103"/>
      <c r="M82" s="102"/>
      <c r="N82" s="103"/>
      <c r="O82" s="103"/>
      <c r="P82" s="103"/>
      <c r="Q82" s="103"/>
      <c r="R82" s="103"/>
      <c r="S82" s="102"/>
      <c r="T82" s="103"/>
      <c r="U82" s="103"/>
      <c r="V82" s="103"/>
      <c r="W82" s="103"/>
      <c r="X82" s="103"/>
    </row>
    <row r="83" spans="1:24">
      <c r="A83" s="102"/>
      <c r="B83" s="103"/>
      <c r="C83" s="103"/>
      <c r="D83" s="103"/>
      <c r="E83" s="103"/>
      <c r="F83" s="103"/>
      <c r="G83" s="102"/>
      <c r="H83" s="103"/>
      <c r="I83" s="103"/>
      <c r="J83" s="103"/>
      <c r="K83" s="103"/>
      <c r="L83" s="103"/>
      <c r="M83" s="102"/>
      <c r="N83" s="103"/>
      <c r="O83" s="103"/>
      <c r="P83" s="103"/>
      <c r="Q83" s="103"/>
      <c r="R83" s="103"/>
      <c r="S83" s="102"/>
      <c r="T83" s="103"/>
      <c r="U83" s="103"/>
      <c r="V83" s="103"/>
      <c r="W83" s="103"/>
      <c r="X83" s="103"/>
    </row>
    <row r="84" spans="1:24">
      <c r="A84" s="102"/>
      <c r="B84" s="103"/>
      <c r="C84" s="103"/>
      <c r="D84" s="103"/>
      <c r="E84" s="103"/>
      <c r="F84" s="103"/>
      <c r="G84" s="102"/>
      <c r="H84" s="103"/>
      <c r="I84" s="103"/>
      <c r="J84" s="103"/>
      <c r="K84" s="103"/>
      <c r="L84" s="103"/>
      <c r="M84" s="102"/>
      <c r="N84" s="103"/>
      <c r="O84" s="103"/>
      <c r="P84" s="103"/>
      <c r="Q84" s="103"/>
      <c r="R84" s="103"/>
      <c r="S84" s="102"/>
      <c r="T84" s="103"/>
      <c r="U84" s="103"/>
      <c r="V84" s="103"/>
      <c r="W84" s="103"/>
      <c r="X84" s="103"/>
    </row>
    <row r="85" spans="1:24">
      <c r="A85" s="102"/>
      <c r="B85" s="103"/>
      <c r="C85" s="103"/>
      <c r="D85" s="103"/>
      <c r="E85" s="103"/>
      <c r="F85" s="103"/>
      <c r="G85" s="102"/>
      <c r="H85" s="103"/>
      <c r="I85" s="103"/>
      <c r="J85" s="103"/>
      <c r="K85" s="103"/>
      <c r="L85" s="103"/>
      <c r="M85" s="102"/>
      <c r="N85" s="103"/>
      <c r="O85" s="103"/>
      <c r="P85" s="103"/>
      <c r="Q85" s="103"/>
      <c r="R85" s="103"/>
      <c r="S85" s="102"/>
      <c r="T85" s="103"/>
      <c r="U85" s="103"/>
      <c r="V85" s="103"/>
      <c r="W85" s="103"/>
      <c r="X85" s="103"/>
    </row>
    <row r="86" spans="1:24">
      <c r="A86" s="102"/>
      <c r="B86" s="103"/>
      <c r="C86" s="103"/>
      <c r="D86" s="103"/>
      <c r="E86" s="103"/>
      <c r="F86" s="103"/>
      <c r="G86" s="102"/>
      <c r="H86" s="103"/>
      <c r="I86" s="103"/>
      <c r="J86" s="103"/>
      <c r="K86" s="103"/>
      <c r="L86" s="103"/>
      <c r="M86" s="102"/>
      <c r="N86" s="103"/>
      <c r="O86" s="103"/>
      <c r="P86" s="103"/>
      <c r="Q86" s="103"/>
      <c r="R86" s="103"/>
      <c r="S86" s="102"/>
      <c r="T86" s="103"/>
      <c r="U86" s="103"/>
      <c r="V86" s="103"/>
      <c r="W86" s="103"/>
      <c r="X86" s="103"/>
    </row>
    <row r="87" spans="1:24">
      <c r="A87" s="102"/>
      <c r="B87" s="103"/>
      <c r="C87" s="103"/>
      <c r="D87" s="103"/>
      <c r="E87" s="103"/>
      <c r="F87" s="103"/>
      <c r="G87" s="102"/>
      <c r="H87" s="103"/>
      <c r="I87" s="103"/>
      <c r="J87" s="103"/>
      <c r="K87" s="103"/>
      <c r="L87" s="103"/>
      <c r="M87" s="102"/>
      <c r="N87" s="103"/>
      <c r="O87" s="103"/>
      <c r="P87" s="103"/>
      <c r="Q87" s="103"/>
      <c r="R87" s="103"/>
      <c r="S87" s="102"/>
      <c r="T87" s="103"/>
      <c r="U87" s="103"/>
      <c r="V87" s="103"/>
      <c r="W87" s="103"/>
      <c r="X87" s="103"/>
    </row>
    <row r="88" spans="1:24">
      <c r="A88" s="102"/>
      <c r="B88" s="103"/>
      <c r="C88" s="103"/>
      <c r="D88" s="103"/>
      <c r="E88" s="103"/>
      <c r="F88" s="103"/>
      <c r="G88" s="102"/>
      <c r="H88" s="103"/>
      <c r="I88" s="103"/>
      <c r="J88" s="103"/>
      <c r="K88" s="103"/>
      <c r="L88" s="103"/>
      <c r="M88" s="102"/>
      <c r="N88" s="103"/>
      <c r="O88" s="103"/>
      <c r="P88" s="103"/>
      <c r="Q88" s="103"/>
      <c r="R88" s="103"/>
      <c r="S88" s="102"/>
      <c r="T88" s="103"/>
      <c r="U88" s="103"/>
      <c r="V88" s="103"/>
      <c r="W88" s="103"/>
      <c r="X88" s="103"/>
    </row>
    <row r="89" spans="1:24">
      <c r="A89" s="102"/>
      <c r="B89" s="103"/>
      <c r="C89" s="103"/>
      <c r="D89" s="103"/>
      <c r="E89" s="103"/>
      <c r="F89" s="103"/>
      <c r="G89" s="102"/>
      <c r="H89" s="103"/>
      <c r="I89" s="103"/>
      <c r="J89" s="103"/>
      <c r="K89" s="103"/>
      <c r="L89" s="103"/>
      <c r="M89" s="102"/>
      <c r="N89" s="103"/>
      <c r="O89" s="103"/>
      <c r="P89" s="103"/>
      <c r="Q89" s="103"/>
      <c r="R89" s="103"/>
      <c r="S89" s="102"/>
      <c r="T89" s="103"/>
      <c r="U89" s="103"/>
      <c r="V89" s="103"/>
      <c r="W89" s="103"/>
      <c r="X89" s="103"/>
    </row>
    <row r="90" spans="1:24">
      <c r="A90" s="102"/>
      <c r="B90" s="103"/>
      <c r="C90" s="103"/>
      <c r="D90" s="103"/>
      <c r="E90" s="103"/>
      <c r="F90" s="103"/>
      <c r="G90" s="102"/>
      <c r="H90" s="103"/>
      <c r="I90" s="103"/>
      <c r="J90" s="103"/>
      <c r="K90" s="103"/>
      <c r="L90" s="103"/>
      <c r="M90" s="102"/>
      <c r="N90" s="103"/>
      <c r="O90" s="103"/>
      <c r="P90" s="103"/>
      <c r="Q90" s="103"/>
      <c r="R90" s="103"/>
      <c r="S90" s="102"/>
      <c r="T90" s="103"/>
      <c r="U90" s="103"/>
      <c r="V90" s="103"/>
      <c r="W90" s="103"/>
      <c r="X90" s="103"/>
    </row>
    <row r="91" spans="1:24">
      <c r="A91" s="102"/>
      <c r="B91" s="103"/>
      <c r="C91" s="103"/>
      <c r="D91" s="103"/>
      <c r="E91" s="103"/>
      <c r="F91" s="103"/>
      <c r="G91" s="102"/>
      <c r="H91" s="103"/>
      <c r="I91" s="103"/>
      <c r="J91" s="103"/>
      <c r="K91" s="103"/>
      <c r="L91" s="103"/>
      <c r="M91" s="102"/>
      <c r="N91" s="103"/>
      <c r="O91" s="103"/>
      <c r="P91" s="103"/>
      <c r="Q91" s="103"/>
      <c r="R91" s="103"/>
      <c r="S91" s="102"/>
      <c r="T91" s="103"/>
      <c r="U91" s="103"/>
      <c r="V91" s="103"/>
      <c r="W91" s="103"/>
      <c r="X91" s="103"/>
    </row>
    <row r="92" spans="1:24">
      <c r="A92" s="102"/>
      <c r="B92" s="103"/>
      <c r="C92" s="103"/>
      <c r="D92" s="103"/>
      <c r="E92" s="103"/>
      <c r="F92" s="103"/>
      <c r="G92" s="102"/>
      <c r="H92" s="103"/>
      <c r="I92" s="103"/>
      <c r="J92" s="103"/>
      <c r="K92" s="103"/>
      <c r="L92" s="103"/>
      <c r="M92" s="102"/>
      <c r="N92" s="103"/>
      <c r="O92" s="103"/>
      <c r="P92" s="103"/>
      <c r="Q92" s="103"/>
      <c r="R92" s="103"/>
      <c r="S92" s="102"/>
      <c r="T92" s="103"/>
      <c r="U92" s="103"/>
      <c r="V92" s="103"/>
      <c r="W92" s="103"/>
      <c r="X92" s="103"/>
    </row>
    <row r="93" spans="1:24">
      <c r="A93" s="102"/>
      <c r="B93" s="103"/>
      <c r="C93" s="103"/>
      <c r="D93" s="103"/>
      <c r="E93" s="103"/>
      <c r="F93" s="103"/>
      <c r="G93" s="102"/>
      <c r="H93" s="103"/>
      <c r="I93" s="103"/>
      <c r="J93" s="103"/>
      <c r="K93" s="103"/>
      <c r="L93" s="103"/>
      <c r="M93" s="102"/>
      <c r="N93" s="103"/>
      <c r="O93" s="103"/>
      <c r="P93" s="103"/>
      <c r="Q93" s="103"/>
      <c r="R93" s="103"/>
      <c r="S93" s="102"/>
      <c r="T93" s="103"/>
      <c r="U93" s="103"/>
      <c r="V93" s="103"/>
      <c r="W93" s="103"/>
      <c r="X93" s="103"/>
    </row>
    <row r="94" spans="1:24">
      <c r="A94" s="105"/>
      <c r="B94" s="103"/>
      <c r="C94" s="103"/>
      <c r="D94" s="103"/>
      <c r="E94" s="103"/>
      <c r="F94" s="103"/>
      <c r="G94" s="105"/>
      <c r="H94" s="103"/>
      <c r="I94" s="103"/>
      <c r="J94" s="103"/>
      <c r="K94" s="103"/>
      <c r="L94" s="103"/>
      <c r="M94" s="105"/>
      <c r="N94" s="103"/>
      <c r="O94" s="103"/>
      <c r="P94" s="103"/>
      <c r="Q94" s="103"/>
      <c r="R94" s="103"/>
      <c r="S94" s="105"/>
      <c r="T94" s="103"/>
      <c r="U94" s="103"/>
      <c r="V94" s="103"/>
      <c r="W94" s="103"/>
      <c r="X94" s="103"/>
    </row>
    <row r="95" spans="1:24">
      <c r="A95" s="102"/>
      <c r="B95" s="103"/>
      <c r="C95" s="103"/>
      <c r="D95" s="103"/>
      <c r="E95" s="103"/>
      <c r="F95" s="103"/>
      <c r="G95" s="102"/>
      <c r="H95" s="103"/>
      <c r="I95" s="103"/>
      <c r="J95" s="103"/>
      <c r="K95" s="103"/>
      <c r="L95" s="103"/>
      <c r="M95" s="102"/>
      <c r="N95" s="103"/>
      <c r="O95" s="103"/>
      <c r="P95" s="103"/>
      <c r="Q95" s="103"/>
      <c r="R95" s="103"/>
      <c r="S95" s="102"/>
      <c r="T95" s="103"/>
      <c r="U95" s="103"/>
      <c r="V95" s="103"/>
      <c r="W95" s="103"/>
      <c r="X95" s="103"/>
    </row>
    <row r="96" spans="1:24">
      <c r="A96" s="102"/>
      <c r="B96" s="103"/>
      <c r="C96" s="103"/>
      <c r="D96" s="103"/>
      <c r="E96" s="103"/>
      <c r="F96" s="103"/>
      <c r="G96" s="102"/>
      <c r="H96" s="103"/>
      <c r="I96" s="103"/>
      <c r="J96" s="103"/>
      <c r="K96" s="103"/>
      <c r="L96" s="103"/>
      <c r="M96" s="102"/>
      <c r="N96" s="103"/>
      <c r="O96" s="103"/>
      <c r="P96" s="103"/>
      <c r="Q96" s="103"/>
      <c r="R96" s="103"/>
      <c r="S96" s="102"/>
      <c r="T96" s="103"/>
      <c r="U96" s="103"/>
      <c r="V96" s="103"/>
      <c r="W96" s="103"/>
      <c r="X96" s="103"/>
    </row>
    <row r="97" spans="1:24">
      <c r="A97" s="102"/>
      <c r="B97" s="103"/>
      <c r="C97" s="103"/>
      <c r="D97" s="103"/>
      <c r="E97" s="103"/>
      <c r="F97" s="103"/>
      <c r="G97" s="102"/>
      <c r="H97" s="103"/>
      <c r="I97" s="103"/>
      <c r="J97" s="103"/>
      <c r="K97" s="103"/>
      <c r="L97" s="103"/>
      <c r="M97" s="102"/>
      <c r="N97" s="103"/>
      <c r="O97" s="103"/>
      <c r="P97" s="103"/>
      <c r="Q97" s="103"/>
      <c r="R97" s="103"/>
      <c r="S97" s="102"/>
      <c r="T97" s="103"/>
      <c r="U97" s="103"/>
      <c r="V97" s="103"/>
      <c r="W97" s="103"/>
      <c r="X97" s="103"/>
    </row>
    <row r="98" spans="1:24">
      <c r="A98" s="102"/>
      <c r="B98" s="103"/>
      <c r="C98" s="103"/>
      <c r="D98" s="103"/>
      <c r="E98" s="103"/>
      <c r="F98" s="103"/>
      <c r="G98" s="102"/>
      <c r="H98" s="103"/>
      <c r="I98" s="103"/>
      <c r="J98" s="103"/>
      <c r="K98" s="103"/>
      <c r="L98" s="103"/>
      <c r="M98" s="102"/>
      <c r="N98" s="103"/>
      <c r="O98" s="103"/>
      <c r="P98" s="103"/>
      <c r="Q98" s="103"/>
      <c r="R98" s="103"/>
      <c r="S98" s="102"/>
      <c r="T98" s="103"/>
      <c r="U98" s="103"/>
      <c r="V98" s="103"/>
      <c r="W98" s="103"/>
      <c r="X98" s="103"/>
    </row>
    <row r="99" spans="1:24">
      <c r="A99" s="102"/>
      <c r="B99" s="103"/>
      <c r="C99" s="103"/>
      <c r="D99" s="103"/>
      <c r="E99" s="103"/>
      <c r="F99" s="103"/>
      <c r="G99" s="102"/>
      <c r="H99" s="103"/>
      <c r="I99" s="103"/>
      <c r="J99" s="103"/>
      <c r="K99" s="103"/>
      <c r="L99" s="103"/>
      <c r="M99" s="102"/>
      <c r="N99" s="103"/>
      <c r="O99" s="103"/>
      <c r="P99" s="103"/>
      <c r="Q99" s="103"/>
      <c r="R99" s="103"/>
      <c r="S99" s="102"/>
      <c r="T99" s="103"/>
      <c r="U99" s="103"/>
      <c r="V99" s="103"/>
      <c r="W99" s="103"/>
      <c r="X99" s="103"/>
    </row>
    <row r="100" spans="1:24">
      <c r="A100" s="102"/>
      <c r="B100" s="103"/>
      <c r="C100" s="103"/>
      <c r="D100" s="103"/>
      <c r="E100" s="103"/>
      <c r="F100" s="103"/>
      <c r="G100" s="102"/>
      <c r="H100" s="103"/>
      <c r="I100" s="103"/>
      <c r="J100" s="103"/>
      <c r="K100" s="103"/>
      <c r="L100" s="103"/>
      <c r="M100" s="102"/>
      <c r="N100" s="103"/>
      <c r="O100" s="103"/>
      <c r="P100" s="103"/>
      <c r="Q100" s="103"/>
      <c r="R100" s="103"/>
      <c r="S100" s="102"/>
      <c r="T100" s="103"/>
      <c r="U100" s="103"/>
      <c r="V100" s="103"/>
      <c r="W100" s="103"/>
      <c r="X100" s="103"/>
    </row>
    <row r="101" spans="1:24">
      <c r="A101" s="102"/>
      <c r="B101" s="103"/>
      <c r="C101" s="103"/>
      <c r="D101" s="103"/>
      <c r="E101" s="103"/>
      <c r="F101" s="103"/>
      <c r="G101" s="102"/>
      <c r="H101" s="103"/>
      <c r="I101" s="103"/>
      <c r="J101" s="103"/>
      <c r="K101" s="103"/>
      <c r="L101" s="103"/>
      <c r="M101" s="102"/>
      <c r="N101" s="103"/>
      <c r="O101" s="103"/>
      <c r="P101" s="103"/>
      <c r="Q101" s="103"/>
      <c r="R101" s="103"/>
      <c r="S101" s="102"/>
      <c r="T101" s="103"/>
      <c r="U101" s="103"/>
      <c r="V101" s="103"/>
      <c r="W101" s="103"/>
      <c r="X101" s="103"/>
    </row>
    <row r="102" spans="1:24">
      <c r="A102" s="102"/>
      <c r="B102" s="103"/>
      <c r="C102" s="103"/>
      <c r="D102" s="103"/>
      <c r="E102" s="103"/>
      <c r="F102" s="103"/>
      <c r="G102" s="102"/>
      <c r="H102" s="103"/>
      <c r="I102" s="103"/>
      <c r="J102" s="103"/>
      <c r="K102" s="103"/>
      <c r="L102" s="103"/>
      <c r="M102" s="102"/>
      <c r="N102" s="103"/>
      <c r="O102" s="103"/>
      <c r="P102" s="103"/>
      <c r="Q102" s="103"/>
      <c r="R102" s="103"/>
      <c r="S102" s="102"/>
      <c r="T102" s="103"/>
      <c r="U102" s="103"/>
      <c r="V102" s="103"/>
      <c r="W102" s="103"/>
      <c r="X102" s="103"/>
    </row>
    <row r="103" spans="1:24">
      <c r="A103" s="102"/>
      <c r="B103" s="103"/>
      <c r="C103" s="103"/>
      <c r="D103" s="103"/>
      <c r="E103" s="103"/>
      <c r="F103" s="103"/>
      <c r="G103" s="102"/>
      <c r="H103" s="103"/>
      <c r="I103" s="103"/>
      <c r="J103" s="103"/>
      <c r="K103" s="103"/>
      <c r="L103" s="103"/>
      <c r="M103" s="102"/>
      <c r="N103" s="103"/>
      <c r="O103" s="103"/>
      <c r="P103" s="103"/>
      <c r="Q103" s="103"/>
      <c r="R103" s="103"/>
      <c r="S103" s="102"/>
      <c r="T103" s="103"/>
      <c r="U103" s="103"/>
      <c r="V103" s="103"/>
      <c r="W103" s="103"/>
      <c r="X103" s="103"/>
    </row>
    <row r="104" spans="1:24">
      <c r="A104" s="102"/>
      <c r="B104" s="103"/>
      <c r="C104" s="103"/>
      <c r="D104" s="103"/>
      <c r="E104" s="103"/>
      <c r="F104" s="103"/>
      <c r="G104" s="102"/>
      <c r="H104" s="103"/>
      <c r="I104" s="103"/>
      <c r="J104" s="103"/>
      <c r="K104" s="103"/>
      <c r="L104" s="103"/>
      <c r="M104" s="102"/>
      <c r="N104" s="103"/>
      <c r="O104" s="103"/>
      <c r="P104" s="103"/>
      <c r="Q104" s="103"/>
      <c r="R104" s="103"/>
      <c r="S104" s="102"/>
      <c r="T104" s="103"/>
      <c r="U104" s="103"/>
      <c r="V104" s="103"/>
      <c r="W104" s="103"/>
      <c r="X104" s="103"/>
    </row>
    <row r="105" spans="1:24">
      <c r="A105" s="86"/>
      <c r="B105" s="103"/>
      <c r="C105" s="103"/>
      <c r="D105" s="103"/>
      <c r="E105" s="103"/>
      <c r="F105" s="103"/>
      <c r="G105" s="86"/>
      <c r="H105" s="103"/>
      <c r="I105" s="103"/>
      <c r="J105" s="103"/>
      <c r="K105" s="103"/>
      <c r="L105" s="103"/>
      <c r="M105" s="86"/>
      <c r="N105" s="103"/>
      <c r="O105" s="103"/>
      <c r="P105" s="103"/>
      <c r="Q105" s="103"/>
      <c r="R105" s="103"/>
      <c r="S105" s="86"/>
      <c r="T105" s="103"/>
      <c r="U105" s="103"/>
      <c r="V105" s="103"/>
      <c r="W105" s="103"/>
      <c r="X105" s="103"/>
    </row>
    <row r="106" spans="1:24">
      <c r="A106" s="102"/>
      <c r="B106" s="103"/>
      <c r="C106" s="103"/>
      <c r="D106" s="103"/>
      <c r="E106" s="103"/>
      <c r="F106" s="103"/>
      <c r="G106" s="102"/>
      <c r="H106" s="103"/>
      <c r="I106" s="103"/>
      <c r="J106" s="103"/>
      <c r="K106" s="103"/>
      <c r="L106" s="103"/>
      <c r="M106" s="102"/>
      <c r="N106" s="103"/>
      <c r="O106" s="103"/>
      <c r="P106" s="103"/>
      <c r="Q106" s="103"/>
      <c r="R106" s="103"/>
      <c r="S106" s="102"/>
      <c r="T106" s="103"/>
      <c r="U106" s="103"/>
      <c r="V106" s="103"/>
      <c r="W106" s="103"/>
      <c r="X106" s="103"/>
    </row>
    <row r="107" spans="1:24">
      <c r="A107" s="102"/>
      <c r="B107" s="103"/>
      <c r="C107" s="103"/>
      <c r="D107" s="103"/>
      <c r="E107" s="103"/>
      <c r="F107" s="103"/>
      <c r="G107" s="102"/>
      <c r="H107" s="103"/>
      <c r="I107" s="103"/>
      <c r="J107" s="103"/>
      <c r="K107" s="103"/>
      <c r="L107" s="103"/>
      <c r="M107" s="102"/>
      <c r="N107" s="103"/>
      <c r="O107" s="103"/>
      <c r="P107" s="103"/>
      <c r="Q107" s="103"/>
      <c r="R107" s="103"/>
      <c r="S107" s="102"/>
      <c r="T107" s="103"/>
      <c r="U107" s="103"/>
      <c r="V107" s="103"/>
      <c r="W107" s="103"/>
      <c r="X107" s="103"/>
    </row>
    <row r="108" spans="1:24">
      <c r="A108" s="102"/>
      <c r="B108" s="103"/>
      <c r="C108" s="103"/>
      <c r="D108" s="103"/>
      <c r="E108" s="103"/>
      <c r="F108" s="103"/>
      <c r="G108" s="102"/>
      <c r="H108" s="103"/>
      <c r="I108" s="103"/>
      <c r="J108" s="103"/>
      <c r="K108" s="103"/>
      <c r="L108" s="103"/>
      <c r="M108" s="102"/>
      <c r="N108" s="103"/>
      <c r="O108" s="103"/>
      <c r="P108" s="103"/>
      <c r="Q108" s="103"/>
      <c r="R108" s="103"/>
      <c r="S108" s="102"/>
      <c r="T108" s="103"/>
      <c r="U108" s="103"/>
      <c r="V108" s="103"/>
      <c r="W108" s="103"/>
      <c r="X108" s="103"/>
    </row>
    <row r="109" spans="1:24">
      <c r="A109" s="102"/>
      <c r="B109" s="103"/>
      <c r="C109" s="103"/>
      <c r="D109" s="103"/>
      <c r="E109" s="103"/>
      <c r="F109" s="103"/>
      <c r="G109" s="102"/>
      <c r="H109" s="103"/>
      <c r="I109" s="103"/>
      <c r="J109" s="103"/>
      <c r="K109" s="103"/>
      <c r="L109" s="103"/>
      <c r="M109" s="102"/>
      <c r="N109" s="103"/>
      <c r="O109" s="103"/>
      <c r="P109" s="103"/>
      <c r="Q109" s="103"/>
      <c r="R109" s="103"/>
      <c r="S109" s="102"/>
      <c r="T109" s="103"/>
      <c r="U109" s="103"/>
      <c r="V109" s="103"/>
      <c r="W109" s="103"/>
      <c r="X109" s="103"/>
    </row>
    <row r="110" spans="1:24">
      <c r="A110" s="102"/>
      <c r="B110" s="103"/>
      <c r="C110" s="103"/>
      <c r="D110" s="103"/>
      <c r="E110" s="103"/>
      <c r="F110" s="103"/>
      <c r="G110" s="102"/>
      <c r="H110" s="103"/>
      <c r="I110" s="103"/>
      <c r="J110" s="103"/>
      <c r="K110" s="103"/>
      <c r="L110" s="103"/>
      <c r="M110" s="102"/>
      <c r="N110" s="103"/>
      <c r="O110" s="103"/>
      <c r="P110" s="103"/>
      <c r="Q110" s="103"/>
      <c r="R110" s="103"/>
      <c r="S110" s="102"/>
      <c r="T110" s="103"/>
      <c r="U110" s="103"/>
      <c r="V110" s="103"/>
      <c r="W110" s="103"/>
      <c r="X110" s="103"/>
    </row>
    <row r="111" spans="1:24">
      <c r="A111" s="102"/>
      <c r="B111" s="103"/>
      <c r="C111" s="103"/>
      <c r="D111" s="103"/>
      <c r="E111" s="103"/>
      <c r="F111" s="103"/>
      <c r="G111" s="102"/>
      <c r="H111" s="103"/>
      <c r="I111" s="103"/>
      <c r="J111" s="103"/>
      <c r="K111" s="103"/>
      <c r="L111" s="103"/>
      <c r="M111" s="102"/>
      <c r="N111" s="103"/>
      <c r="O111" s="103"/>
      <c r="P111" s="103"/>
      <c r="Q111" s="103"/>
      <c r="R111" s="103"/>
      <c r="S111" s="102"/>
      <c r="T111" s="103"/>
      <c r="U111" s="103"/>
      <c r="V111" s="103"/>
      <c r="W111" s="103"/>
      <c r="X111" s="103"/>
    </row>
    <row r="112" spans="1:24">
      <c r="A112" s="102"/>
      <c r="B112" s="103"/>
      <c r="C112" s="103"/>
      <c r="D112" s="103"/>
      <c r="E112" s="103"/>
      <c r="F112" s="103"/>
      <c r="G112" s="102"/>
      <c r="H112" s="103"/>
      <c r="I112" s="103"/>
      <c r="J112" s="103"/>
      <c r="K112" s="103"/>
      <c r="L112" s="103"/>
      <c r="M112" s="102"/>
      <c r="N112" s="103"/>
      <c r="O112" s="103"/>
      <c r="P112" s="103"/>
      <c r="Q112" s="103"/>
      <c r="R112" s="103"/>
      <c r="S112" s="102"/>
      <c r="T112" s="103"/>
      <c r="U112" s="103"/>
      <c r="V112" s="103"/>
      <c r="W112" s="103"/>
      <c r="X112" s="103"/>
    </row>
    <row r="113" spans="1:24">
      <c r="A113" s="102"/>
      <c r="B113" s="103"/>
      <c r="C113" s="103"/>
      <c r="D113" s="103"/>
      <c r="E113" s="103"/>
      <c r="F113" s="103"/>
      <c r="G113" s="102"/>
      <c r="H113" s="103"/>
      <c r="I113" s="103"/>
      <c r="J113" s="103"/>
      <c r="K113" s="103"/>
      <c r="L113" s="103"/>
      <c r="M113" s="102"/>
      <c r="N113" s="103"/>
      <c r="O113" s="103"/>
      <c r="P113" s="103"/>
      <c r="Q113" s="103"/>
      <c r="R113" s="103"/>
      <c r="S113" s="102"/>
      <c r="T113" s="103"/>
      <c r="U113" s="103"/>
      <c r="V113" s="103"/>
      <c r="W113" s="103"/>
      <c r="X113" s="103"/>
    </row>
    <row r="114" spans="1:24">
      <c r="A114" s="102"/>
      <c r="B114" s="103"/>
      <c r="C114" s="103"/>
      <c r="D114" s="103"/>
      <c r="E114" s="103"/>
      <c r="F114" s="103"/>
      <c r="G114" s="102"/>
      <c r="H114" s="103"/>
      <c r="I114" s="103"/>
      <c r="J114" s="103"/>
      <c r="K114" s="103"/>
      <c r="L114" s="103"/>
      <c r="M114" s="102"/>
      <c r="N114" s="103"/>
      <c r="O114" s="103"/>
      <c r="P114" s="103"/>
      <c r="Q114" s="103"/>
      <c r="R114" s="103"/>
      <c r="S114" s="102"/>
      <c r="T114" s="103"/>
      <c r="U114" s="103"/>
      <c r="V114" s="103"/>
      <c r="W114" s="103"/>
      <c r="X114" s="103"/>
    </row>
    <row r="115" spans="1:24">
      <c r="A115" s="102"/>
      <c r="B115" s="103"/>
      <c r="C115" s="103"/>
      <c r="D115" s="103"/>
      <c r="E115" s="103"/>
      <c r="F115" s="103"/>
      <c r="G115" s="102"/>
      <c r="H115" s="103"/>
      <c r="I115" s="103"/>
      <c r="J115" s="103"/>
      <c r="K115" s="103"/>
      <c r="L115" s="103"/>
      <c r="M115" s="102"/>
      <c r="N115" s="103"/>
      <c r="O115" s="103"/>
      <c r="P115" s="103"/>
      <c r="Q115" s="103"/>
      <c r="R115" s="103"/>
      <c r="S115" s="102"/>
      <c r="T115" s="103"/>
      <c r="U115" s="103"/>
      <c r="V115" s="103"/>
      <c r="W115" s="103"/>
      <c r="X115" s="103"/>
    </row>
    <row r="116" spans="1:24">
      <c r="A116" s="102"/>
      <c r="B116" s="103"/>
      <c r="C116" s="103"/>
      <c r="D116" s="103"/>
      <c r="E116" s="103"/>
      <c r="F116" s="103"/>
      <c r="G116" s="102"/>
      <c r="H116" s="103"/>
      <c r="I116" s="103"/>
      <c r="J116" s="103"/>
      <c r="K116" s="103"/>
      <c r="L116" s="103"/>
      <c r="M116" s="102"/>
      <c r="N116" s="103"/>
      <c r="O116" s="103"/>
      <c r="P116" s="103"/>
      <c r="Q116" s="103"/>
      <c r="R116" s="103"/>
      <c r="S116" s="102"/>
      <c r="T116" s="103"/>
      <c r="U116" s="103"/>
      <c r="V116" s="103"/>
      <c r="W116" s="103"/>
      <c r="X116" s="103"/>
    </row>
    <row r="117" spans="1:24">
      <c r="A117" s="102"/>
      <c r="B117" s="103"/>
      <c r="C117" s="103"/>
      <c r="D117" s="103"/>
      <c r="E117" s="103"/>
      <c r="F117" s="103"/>
      <c r="G117" s="102"/>
      <c r="H117" s="103"/>
      <c r="I117" s="103"/>
      <c r="J117" s="103"/>
      <c r="K117" s="103"/>
      <c r="L117" s="103"/>
      <c r="M117" s="102"/>
      <c r="N117" s="103"/>
      <c r="O117" s="103"/>
      <c r="P117" s="103"/>
      <c r="Q117" s="103"/>
      <c r="R117" s="103"/>
      <c r="S117" s="102"/>
      <c r="T117" s="103"/>
      <c r="U117" s="103"/>
      <c r="V117" s="103"/>
      <c r="W117" s="103"/>
      <c r="X117" s="103"/>
    </row>
    <row r="118" spans="1:24">
      <c r="A118" s="102"/>
      <c r="B118" s="103"/>
      <c r="C118" s="103"/>
      <c r="D118" s="103"/>
      <c r="E118" s="103"/>
      <c r="F118" s="103"/>
      <c r="G118" s="102"/>
      <c r="H118" s="103"/>
      <c r="I118" s="103"/>
      <c r="J118" s="103"/>
      <c r="K118" s="103"/>
      <c r="L118" s="103"/>
      <c r="M118" s="102"/>
      <c r="N118" s="103"/>
      <c r="O118" s="103"/>
      <c r="P118" s="103"/>
      <c r="Q118" s="103"/>
      <c r="R118" s="103"/>
      <c r="S118" s="102"/>
      <c r="T118" s="103"/>
      <c r="U118" s="103"/>
      <c r="V118" s="103"/>
      <c r="W118" s="103"/>
      <c r="X118" s="103"/>
    </row>
    <row r="119" spans="1:24">
      <c r="A119" s="102"/>
      <c r="B119" s="103"/>
      <c r="C119" s="103"/>
      <c r="D119" s="103"/>
      <c r="E119" s="103"/>
      <c r="F119" s="103"/>
      <c r="G119" s="102"/>
      <c r="H119" s="103"/>
      <c r="I119" s="103"/>
      <c r="J119" s="103"/>
      <c r="K119" s="103"/>
      <c r="L119" s="103"/>
      <c r="M119" s="102"/>
      <c r="N119" s="103"/>
      <c r="O119" s="103"/>
      <c r="P119" s="103"/>
      <c r="Q119" s="103"/>
      <c r="R119" s="103"/>
      <c r="S119" s="102"/>
      <c r="T119" s="103"/>
      <c r="U119" s="103"/>
      <c r="V119" s="103"/>
      <c r="W119" s="103"/>
      <c r="X119" s="103"/>
    </row>
    <row r="120" spans="1:24">
      <c r="A120" s="102"/>
      <c r="B120" s="103"/>
      <c r="C120" s="103"/>
      <c r="D120" s="103"/>
      <c r="E120" s="103"/>
      <c r="F120" s="103"/>
      <c r="G120" s="102"/>
      <c r="H120" s="103"/>
      <c r="I120" s="103"/>
      <c r="J120" s="103"/>
      <c r="K120" s="103"/>
      <c r="L120" s="103"/>
      <c r="M120" s="102"/>
      <c r="N120" s="103"/>
      <c r="O120" s="103"/>
      <c r="P120" s="103"/>
      <c r="Q120" s="103"/>
      <c r="R120" s="103"/>
      <c r="S120" s="102"/>
      <c r="T120" s="103"/>
      <c r="U120" s="103"/>
      <c r="V120" s="103"/>
      <c r="W120" s="103"/>
      <c r="X120" s="103"/>
    </row>
    <row r="121" spans="1:24">
      <c r="A121" s="105"/>
      <c r="B121" s="103"/>
      <c r="C121" s="103"/>
      <c r="D121" s="103"/>
      <c r="E121" s="103"/>
      <c r="F121" s="103"/>
      <c r="G121" s="105"/>
      <c r="H121" s="103"/>
      <c r="I121" s="103"/>
      <c r="J121" s="103"/>
      <c r="K121" s="103"/>
      <c r="L121" s="103"/>
      <c r="M121" s="105"/>
      <c r="N121" s="103"/>
      <c r="O121" s="103"/>
      <c r="P121" s="103"/>
      <c r="Q121" s="103"/>
      <c r="R121" s="103"/>
      <c r="S121" s="105"/>
      <c r="T121" s="103"/>
      <c r="U121" s="103"/>
      <c r="V121" s="103"/>
      <c r="W121" s="103"/>
      <c r="X121" s="103"/>
    </row>
    <row r="122" spans="1:24">
      <c r="A122" s="102"/>
      <c r="B122" s="103"/>
      <c r="C122" s="103"/>
      <c r="D122" s="103"/>
      <c r="E122" s="103"/>
      <c r="F122" s="103"/>
      <c r="G122" s="102"/>
      <c r="H122" s="103"/>
      <c r="I122" s="103"/>
      <c r="J122" s="103"/>
      <c r="K122" s="103"/>
      <c r="L122" s="103"/>
      <c r="M122" s="102"/>
      <c r="N122" s="103"/>
      <c r="O122" s="103"/>
      <c r="P122" s="103"/>
      <c r="Q122" s="103"/>
      <c r="R122" s="103"/>
      <c r="S122" s="102"/>
      <c r="T122" s="103"/>
      <c r="U122" s="103"/>
      <c r="V122" s="103"/>
      <c r="W122" s="103"/>
      <c r="X122" s="103"/>
    </row>
    <row r="123" spans="1:24">
      <c r="A123" s="102"/>
      <c r="B123" s="103"/>
      <c r="C123" s="103"/>
      <c r="D123" s="103"/>
      <c r="E123" s="103"/>
      <c r="F123" s="103"/>
      <c r="G123" s="102"/>
      <c r="H123" s="103"/>
      <c r="I123" s="103"/>
      <c r="J123" s="103"/>
      <c r="K123" s="103"/>
      <c r="L123" s="103"/>
      <c r="M123" s="102"/>
      <c r="N123" s="103"/>
      <c r="O123" s="103"/>
      <c r="P123" s="103"/>
      <c r="Q123" s="103"/>
      <c r="R123" s="103"/>
      <c r="S123" s="102"/>
      <c r="T123" s="103"/>
      <c r="U123" s="103"/>
      <c r="V123" s="103"/>
      <c r="W123" s="103"/>
      <c r="X123" s="103"/>
    </row>
    <row r="124" spans="1:24">
      <c r="A124" s="102"/>
      <c r="B124" s="103"/>
      <c r="C124" s="103"/>
      <c r="D124" s="103"/>
      <c r="E124" s="103"/>
      <c r="F124" s="103"/>
      <c r="G124" s="102"/>
      <c r="H124" s="103"/>
      <c r="I124" s="103"/>
      <c r="J124" s="103"/>
      <c r="K124" s="103"/>
      <c r="L124" s="103"/>
      <c r="M124" s="102"/>
      <c r="N124" s="103"/>
      <c r="O124" s="103"/>
      <c r="P124" s="103"/>
      <c r="Q124" s="103"/>
      <c r="R124" s="103"/>
      <c r="S124" s="102"/>
      <c r="T124" s="103"/>
      <c r="U124" s="103"/>
      <c r="V124" s="103"/>
      <c r="W124" s="103"/>
      <c r="X124" s="103"/>
    </row>
    <row r="125" spans="1:24">
      <c r="A125" s="102"/>
      <c r="B125" s="103"/>
      <c r="C125" s="103"/>
      <c r="D125" s="103"/>
      <c r="E125" s="103"/>
      <c r="F125" s="103"/>
      <c r="G125" s="102"/>
      <c r="H125" s="103"/>
      <c r="I125" s="103"/>
      <c r="J125" s="103"/>
      <c r="K125" s="103"/>
      <c r="L125" s="103"/>
      <c r="M125" s="102"/>
      <c r="N125" s="103"/>
      <c r="O125" s="103"/>
      <c r="P125" s="103"/>
      <c r="Q125" s="103"/>
      <c r="R125" s="103"/>
      <c r="S125" s="102"/>
      <c r="T125" s="103"/>
      <c r="U125" s="103"/>
      <c r="V125" s="103"/>
      <c r="W125" s="103"/>
      <c r="X125" s="103"/>
    </row>
    <row r="126" spans="1:24">
      <c r="A126" s="102"/>
      <c r="B126" s="103"/>
      <c r="C126" s="103"/>
      <c r="D126" s="103"/>
      <c r="E126" s="103"/>
      <c r="F126" s="103"/>
      <c r="G126" s="102"/>
      <c r="H126" s="103"/>
      <c r="I126" s="103"/>
      <c r="J126" s="103"/>
      <c r="K126" s="103"/>
      <c r="L126" s="103"/>
      <c r="M126" s="102"/>
      <c r="N126" s="103"/>
      <c r="O126" s="103"/>
      <c r="P126" s="103"/>
      <c r="Q126" s="103"/>
      <c r="R126" s="103"/>
      <c r="S126" s="102"/>
      <c r="T126" s="103"/>
      <c r="U126" s="103"/>
      <c r="V126" s="103"/>
      <c r="W126" s="103"/>
      <c r="X126" s="103"/>
    </row>
    <row r="127" spans="1:24">
      <c r="A127" s="102"/>
      <c r="B127" s="103"/>
      <c r="C127" s="103"/>
      <c r="D127" s="103"/>
      <c r="E127" s="103"/>
      <c r="F127" s="103"/>
      <c r="G127" s="102"/>
      <c r="H127" s="103"/>
      <c r="I127" s="103"/>
      <c r="J127" s="103"/>
      <c r="K127" s="103"/>
      <c r="L127" s="103"/>
      <c r="M127" s="102"/>
      <c r="N127" s="103"/>
      <c r="O127" s="103"/>
      <c r="P127" s="103"/>
      <c r="Q127" s="103"/>
      <c r="R127" s="103"/>
      <c r="S127" s="102"/>
      <c r="T127" s="103"/>
      <c r="U127" s="103"/>
      <c r="V127" s="103"/>
      <c r="W127" s="103"/>
      <c r="X127" s="103"/>
    </row>
    <row r="128" spans="1:24">
      <c r="A128" s="102"/>
      <c r="B128" s="103"/>
      <c r="C128" s="103"/>
      <c r="D128" s="103"/>
      <c r="E128" s="103"/>
      <c r="F128" s="103"/>
      <c r="G128" s="102"/>
      <c r="H128" s="103"/>
      <c r="I128" s="103"/>
      <c r="J128" s="103"/>
      <c r="K128" s="103"/>
      <c r="L128" s="103"/>
      <c r="M128" s="102"/>
      <c r="N128" s="103"/>
      <c r="O128" s="103"/>
      <c r="P128" s="103"/>
      <c r="Q128" s="103"/>
      <c r="R128" s="103"/>
      <c r="S128" s="102"/>
      <c r="T128" s="103"/>
      <c r="U128" s="103"/>
      <c r="V128" s="103"/>
      <c r="W128" s="103"/>
      <c r="X128" s="103"/>
    </row>
    <row r="129" spans="1:24">
      <c r="A129" s="102"/>
      <c r="B129" s="103"/>
      <c r="C129" s="103"/>
      <c r="D129" s="103"/>
      <c r="E129" s="103"/>
      <c r="F129" s="103"/>
      <c r="G129" s="102"/>
      <c r="H129" s="103"/>
      <c r="I129" s="103"/>
      <c r="J129" s="103"/>
      <c r="K129" s="103"/>
      <c r="L129" s="103"/>
      <c r="M129" s="102"/>
      <c r="N129" s="103"/>
      <c r="O129" s="103"/>
      <c r="P129" s="103"/>
      <c r="Q129" s="103"/>
      <c r="R129" s="103"/>
      <c r="S129" s="102"/>
      <c r="T129" s="103"/>
      <c r="U129" s="103"/>
      <c r="V129" s="103"/>
      <c r="W129" s="103"/>
      <c r="X129" s="103"/>
    </row>
    <row r="130" spans="1:24">
      <c r="A130" s="102"/>
      <c r="B130" s="103"/>
      <c r="C130" s="103"/>
      <c r="D130" s="103"/>
      <c r="E130" s="103"/>
      <c r="F130" s="103"/>
      <c r="G130" s="102"/>
      <c r="H130" s="103"/>
      <c r="I130" s="103"/>
      <c r="J130" s="103"/>
      <c r="K130" s="103"/>
      <c r="L130" s="103"/>
      <c r="M130" s="102"/>
      <c r="N130" s="103"/>
      <c r="O130" s="103"/>
      <c r="P130" s="103"/>
      <c r="Q130" s="103"/>
      <c r="R130" s="103"/>
      <c r="S130" s="102"/>
      <c r="T130" s="103"/>
      <c r="U130" s="103"/>
      <c r="V130" s="103"/>
      <c r="W130" s="103"/>
      <c r="X130" s="103"/>
    </row>
    <row r="131" spans="1:24">
      <c r="A131" s="102"/>
      <c r="B131" s="103"/>
      <c r="C131" s="103"/>
      <c r="D131" s="103"/>
      <c r="E131" s="103"/>
      <c r="F131" s="103"/>
      <c r="G131" s="102"/>
      <c r="H131" s="103"/>
      <c r="I131" s="103"/>
      <c r="J131" s="103"/>
      <c r="K131" s="103"/>
      <c r="L131" s="103"/>
      <c r="M131" s="102"/>
      <c r="N131" s="103"/>
      <c r="O131" s="103"/>
      <c r="P131" s="103"/>
      <c r="Q131" s="103"/>
      <c r="R131" s="103"/>
      <c r="S131" s="102"/>
      <c r="T131" s="103"/>
      <c r="U131" s="103"/>
      <c r="V131" s="103"/>
      <c r="W131" s="103"/>
      <c r="X131" s="103"/>
    </row>
    <row r="132" spans="1:24">
      <c r="A132" s="102"/>
      <c r="B132" s="103"/>
      <c r="C132" s="103"/>
      <c r="D132" s="103"/>
      <c r="E132" s="103"/>
      <c r="F132" s="103"/>
      <c r="G132" s="102"/>
      <c r="H132" s="103"/>
      <c r="I132" s="103"/>
      <c r="J132" s="103"/>
      <c r="K132" s="103"/>
      <c r="L132" s="103"/>
      <c r="M132" s="102"/>
      <c r="N132" s="103"/>
      <c r="O132" s="103"/>
      <c r="P132" s="103"/>
      <c r="Q132" s="103"/>
      <c r="R132" s="103"/>
      <c r="S132" s="102"/>
      <c r="T132" s="103"/>
      <c r="U132" s="103"/>
      <c r="V132" s="103"/>
      <c r="W132" s="103"/>
      <c r="X132" s="103"/>
    </row>
    <row r="133" spans="1:24">
      <c r="A133" s="102"/>
      <c r="B133" s="103"/>
      <c r="C133" s="103"/>
      <c r="D133" s="103"/>
      <c r="E133" s="103"/>
      <c r="F133" s="103"/>
      <c r="G133" s="102"/>
      <c r="H133" s="103"/>
      <c r="I133" s="103"/>
      <c r="J133" s="103"/>
      <c r="K133" s="103"/>
      <c r="L133" s="103"/>
      <c r="M133" s="102"/>
      <c r="N133" s="103"/>
      <c r="O133" s="103"/>
      <c r="P133" s="103"/>
      <c r="Q133" s="103"/>
      <c r="R133" s="103"/>
      <c r="S133" s="102"/>
      <c r="T133" s="103"/>
      <c r="U133" s="103"/>
      <c r="V133" s="103"/>
      <c r="W133" s="103"/>
      <c r="X133" s="103"/>
    </row>
    <row r="134" spans="1:24">
      <c r="A134" s="105"/>
      <c r="B134" s="103"/>
      <c r="C134" s="103"/>
      <c r="D134" s="103"/>
      <c r="E134" s="103"/>
      <c r="F134" s="103"/>
      <c r="G134" s="105"/>
      <c r="H134" s="103"/>
      <c r="I134" s="103"/>
      <c r="J134" s="103"/>
      <c r="K134" s="103"/>
      <c r="L134" s="103"/>
      <c r="M134" s="105"/>
      <c r="N134" s="103"/>
      <c r="O134" s="103"/>
      <c r="P134" s="103"/>
      <c r="Q134" s="103"/>
      <c r="R134" s="103"/>
      <c r="S134" s="105"/>
      <c r="T134" s="103"/>
      <c r="U134" s="103"/>
      <c r="V134" s="103"/>
      <c r="W134" s="103"/>
      <c r="X134" s="103"/>
    </row>
    <row r="135" spans="1:24">
      <c r="A135" s="102"/>
      <c r="B135" s="103"/>
      <c r="C135" s="103"/>
      <c r="D135" s="103"/>
      <c r="E135" s="103"/>
      <c r="F135" s="103"/>
      <c r="G135" s="102"/>
      <c r="H135" s="103"/>
      <c r="I135" s="103"/>
      <c r="J135" s="103"/>
      <c r="K135" s="103"/>
      <c r="L135" s="103"/>
      <c r="M135" s="102"/>
      <c r="N135" s="103"/>
      <c r="O135" s="103"/>
      <c r="P135" s="103"/>
      <c r="Q135" s="103"/>
      <c r="R135" s="103"/>
      <c r="S135" s="102"/>
      <c r="T135" s="103"/>
      <c r="U135" s="103"/>
      <c r="V135" s="103"/>
      <c r="W135" s="103"/>
      <c r="X135" s="103"/>
    </row>
    <row r="136" spans="1:24">
      <c r="A136" s="102"/>
      <c r="B136" s="103"/>
      <c r="C136" s="103"/>
      <c r="D136" s="103"/>
      <c r="E136" s="103"/>
      <c r="F136" s="103"/>
      <c r="G136" s="102"/>
      <c r="H136" s="103"/>
      <c r="I136" s="103"/>
      <c r="J136" s="103"/>
      <c r="K136" s="103"/>
      <c r="L136" s="103"/>
      <c r="M136" s="102"/>
      <c r="N136" s="103"/>
      <c r="O136" s="103"/>
      <c r="P136" s="103"/>
      <c r="Q136" s="103"/>
      <c r="R136" s="103"/>
      <c r="S136" s="102"/>
      <c r="T136" s="103"/>
      <c r="U136" s="103"/>
      <c r="V136" s="103"/>
      <c r="W136" s="103"/>
      <c r="X136" s="103"/>
    </row>
    <row r="137" spans="1:24">
      <c r="A137" s="102"/>
      <c r="B137" s="103"/>
      <c r="C137" s="103"/>
      <c r="D137" s="103"/>
      <c r="E137" s="103"/>
      <c r="F137" s="103"/>
      <c r="G137" s="102"/>
      <c r="H137" s="103"/>
      <c r="I137" s="103"/>
      <c r="J137" s="103"/>
      <c r="K137" s="103"/>
      <c r="L137" s="103"/>
      <c r="M137" s="102"/>
      <c r="N137" s="103"/>
      <c r="O137" s="103"/>
      <c r="P137" s="103"/>
      <c r="Q137" s="103"/>
      <c r="R137" s="103"/>
      <c r="S137" s="102"/>
      <c r="T137" s="103"/>
      <c r="U137" s="103"/>
      <c r="V137" s="103"/>
      <c r="W137" s="103"/>
      <c r="X137" s="103"/>
    </row>
    <row r="138" spans="1:24">
      <c r="A138" s="102"/>
      <c r="B138" s="103"/>
      <c r="C138" s="103"/>
      <c r="D138" s="103"/>
      <c r="E138" s="103"/>
      <c r="F138" s="103"/>
      <c r="G138" s="102"/>
      <c r="H138" s="103"/>
      <c r="I138" s="103"/>
      <c r="J138" s="103"/>
      <c r="K138" s="103"/>
      <c r="L138" s="103"/>
      <c r="M138" s="102"/>
      <c r="N138" s="103"/>
      <c r="O138" s="103"/>
      <c r="P138" s="103"/>
      <c r="Q138" s="103"/>
      <c r="R138" s="103"/>
      <c r="S138" s="102"/>
      <c r="T138" s="103"/>
      <c r="U138" s="103"/>
      <c r="V138" s="103"/>
      <c r="W138" s="103"/>
      <c r="X138" s="103"/>
    </row>
    <row r="139" spans="1:24">
      <c r="A139" s="102"/>
      <c r="B139" s="103"/>
      <c r="C139" s="103"/>
      <c r="D139" s="103"/>
      <c r="E139" s="103"/>
      <c r="F139" s="103"/>
      <c r="G139" s="102"/>
      <c r="H139" s="103"/>
      <c r="I139" s="103"/>
      <c r="J139" s="103"/>
      <c r="K139" s="103"/>
      <c r="L139" s="103"/>
      <c r="M139" s="102"/>
      <c r="N139" s="103"/>
      <c r="O139" s="103"/>
      <c r="P139" s="103"/>
      <c r="Q139" s="103"/>
      <c r="R139" s="103"/>
      <c r="S139" s="102"/>
      <c r="T139" s="103"/>
      <c r="U139" s="103"/>
      <c r="V139" s="103"/>
      <c r="W139" s="103"/>
      <c r="X139" s="103"/>
    </row>
    <row r="140" spans="1:24">
      <c r="A140" s="102"/>
      <c r="B140" s="103"/>
      <c r="C140" s="103"/>
      <c r="D140" s="103"/>
      <c r="E140" s="103"/>
      <c r="F140" s="103"/>
      <c r="G140" s="102"/>
      <c r="H140" s="103"/>
      <c r="I140" s="103"/>
      <c r="J140" s="103"/>
      <c r="K140" s="103"/>
      <c r="L140" s="103"/>
      <c r="M140" s="102"/>
      <c r="N140" s="103"/>
      <c r="O140" s="103"/>
      <c r="P140" s="103"/>
      <c r="Q140" s="103"/>
      <c r="R140" s="103"/>
      <c r="S140" s="102"/>
      <c r="T140" s="103"/>
      <c r="U140" s="103"/>
      <c r="V140" s="103"/>
      <c r="W140" s="103"/>
      <c r="X140" s="103"/>
    </row>
    <row r="141" spans="1:24">
      <c r="A141" s="102"/>
      <c r="B141" s="103"/>
      <c r="C141" s="103"/>
      <c r="D141" s="103"/>
      <c r="E141" s="103"/>
      <c r="F141" s="103"/>
      <c r="G141" s="102"/>
      <c r="H141" s="103"/>
      <c r="I141" s="103"/>
      <c r="J141" s="103"/>
      <c r="K141" s="103"/>
      <c r="L141" s="103"/>
      <c r="M141" s="102"/>
      <c r="N141" s="103"/>
      <c r="O141" s="103"/>
      <c r="P141" s="103"/>
      <c r="Q141" s="103"/>
      <c r="R141" s="103"/>
      <c r="S141" s="102"/>
      <c r="T141" s="103"/>
      <c r="U141" s="103"/>
      <c r="V141" s="103"/>
      <c r="W141" s="103"/>
      <c r="X141" s="103"/>
    </row>
    <row r="142" spans="1:24">
      <c r="A142" s="102"/>
      <c r="B142" s="103"/>
      <c r="C142" s="103"/>
      <c r="D142" s="103"/>
      <c r="E142" s="103"/>
      <c r="F142" s="103"/>
      <c r="G142" s="102"/>
      <c r="H142" s="103"/>
      <c r="I142" s="103"/>
      <c r="J142" s="103"/>
      <c r="K142" s="103"/>
      <c r="L142" s="103"/>
      <c r="M142" s="102"/>
      <c r="N142" s="103"/>
      <c r="O142" s="103"/>
      <c r="P142" s="103"/>
      <c r="Q142" s="103"/>
      <c r="R142" s="103"/>
      <c r="S142" s="102"/>
      <c r="T142" s="103"/>
      <c r="U142" s="103"/>
      <c r="V142" s="103"/>
      <c r="W142" s="103"/>
      <c r="X142" s="103"/>
    </row>
    <row r="143" spans="1:24">
      <c r="A143" s="102"/>
      <c r="B143" s="103"/>
      <c r="C143" s="103"/>
      <c r="D143" s="103"/>
      <c r="E143" s="103"/>
      <c r="F143" s="103"/>
      <c r="G143" s="102"/>
      <c r="H143" s="103"/>
      <c r="I143" s="103"/>
      <c r="J143" s="103"/>
      <c r="K143" s="103"/>
      <c r="L143" s="103"/>
      <c r="M143" s="102"/>
      <c r="N143" s="103"/>
      <c r="O143" s="103"/>
      <c r="P143" s="103"/>
      <c r="Q143" s="103"/>
      <c r="R143" s="103"/>
      <c r="S143" s="102"/>
      <c r="T143" s="103"/>
      <c r="U143" s="103"/>
      <c r="V143" s="103"/>
      <c r="W143" s="103"/>
      <c r="X143" s="103"/>
    </row>
    <row r="144" spans="1:24">
      <c r="A144" s="102"/>
      <c r="B144" s="103"/>
      <c r="C144" s="103"/>
      <c r="D144" s="103"/>
      <c r="E144" s="103"/>
      <c r="F144" s="103"/>
      <c r="G144" s="102"/>
      <c r="H144" s="103"/>
      <c r="I144" s="103"/>
      <c r="J144" s="103"/>
      <c r="K144" s="103"/>
      <c r="L144" s="103"/>
      <c r="M144" s="102"/>
      <c r="N144" s="103"/>
      <c r="O144" s="103"/>
      <c r="P144" s="103"/>
      <c r="Q144" s="103"/>
      <c r="R144" s="103"/>
      <c r="S144" s="102"/>
      <c r="T144" s="103"/>
      <c r="U144" s="103"/>
      <c r="V144" s="103"/>
      <c r="W144" s="103"/>
      <c r="X144" s="103"/>
    </row>
    <row r="145" spans="1:24">
      <c r="A145" s="102"/>
      <c r="B145" s="103"/>
      <c r="C145" s="103"/>
      <c r="D145" s="103"/>
      <c r="E145" s="103"/>
      <c r="F145" s="103"/>
      <c r="G145" s="102"/>
      <c r="H145" s="103"/>
      <c r="I145" s="103"/>
      <c r="J145" s="103"/>
      <c r="K145" s="103"/>
      <c r="L145" s="103"/>
      <c r="M145" s="102"/>
      <c r="N145" s="103"/>
      <c r="O145" s="103"/>
      <c r="P145" s="103"/>
      <c r="Q145" s="103"/>
      <c r="R145" s="103"/>
      <c r="S145" s="102"/>
      <c r="T145" s="103"/>
      <c r="U145" s="103"/>
      <c r="V145" s="103"/>
      <c r="W145" s="103"/>
      <c r="X145" s="103"/>
    </row>
    <row r="146" spans="1:24">
      <c r="A146" s="102"/>
      <c r="B146" s="103"/>
      <c r="C146" s="103"/>
      <c r="D146" s="103"/>
      <c r="E146" s="103"/>
      <c r="F146" s="103"/>
      <c r="G146" s="102"/>
      <c r="H146" s="103"/>
      <c r="I146" s="103"/>
      <c r="J146" s="103"/>
      <c r="K146" s="103"/>
      <c r="L146" s="103"/>
      <c r="M146" s="102"/>
      <c r="N146" s="103"/>
      <c r="O146" s="103"/>
      <c r="P146" s="103"/>
      <c r="Q146" s="103"/>
      <c r="R146" s="103"/>
      <c r="S146" s="102"/>
      <c r="T146" s="103"/>
      <c r="U146" s="103"/>
      <c r="V146" s="103"/>
      <c r="W146" s="103"/>
      <c r="X146" s="103"/>
    </row>
    <row r="147" spans="1:24">
      <c r="A147" s="102"/>
      <c r="B147" s="103"/>
      <c r="C147" s="103"/>
      <c r="D147" s="103"/>
      <c r="E147" s="103"/>
      <c r="F147" s="103"/>
      <c r="G147" s="102"/>
      <c r="H147" s="103"/>
      <c r="I147" s="103"/>
      <c r="J147" s="103"/>
      <c r="K147" s="103"/>
      <c r="L147" s="103"/>
      <c r="M147" s="102"/>
      <c r="N147" s="103"/>
      <c r="O147" s="103"/>
      <c r="P147" s="103"/>
      <c r="Q147" s="103"/>
      <c r="R147" s="103"/>
      <c r="S147" s="102"/>
      <c r="T147" s="103"/>
      <c r="U147" s="103"/>
      <c r="V147" s="103"/>
      <c r="W147" s="103"/>
      <c r="X147" s="103"/>
    </row>
    <row r="148" spans="1:24">
      <c r="A148" s="102"/>
      <c r="B148" s="103"/>
      <c r="C148" s="103"/>
      <c r="D148" s="103"/>
      <c r="E148" s="103"/>
      <c r="F148" s="103"/>
      <c r="G148" s="102"/>
      <c r="H148" s="103"/>
      <c r="I148" s="103"/>
      <c r="J148" s="103"/>
      <c r="K148" s="103"/>
      <c r="L148" s="103"/>
      <c r="M148" s="102"/>
      <c r="N148" s="103"/>
      <c r="O148" s="103"/>
      <c r="P148" s="103"/>
      <c r="Q148" s="103"/>
      <c r="R148" s="103"/>
      <c r="S148" s="102"/>
      <c r="T148" s="103"/>
      <c r="U148" s="103"/>
      <c r="V148" s="103"/>
      <c r="W148" s="103"/>
      <c r="X148" s="103"/>
    </row>
    <row r="149" spans="1:24">
      <c r="A149" s="102"/>
      <c r="B149" s="103"/>
      <c r="C149" s="103"/>
      <c r="D149" s="103"/>
      <c r="E149" s="103"/>
      <c r="F149" s="103"/>
      <c r="G149" s="102"/>
      <c r="H149" s="103"/>
      <c r="I149" s="103"/>
      <c r="J149" s="103"/>
      <c r="K149" s="103"/>
      <c r="L149" s="103"/>
      <c r="M149" s="102"/>
      <c r="N149" s="103"/>
      <c r="O149" s="103"/>
      <c r="P149" s="103"/>
      <c r="Q149" s="103"/>
      <c r="R149" s="103"/>
      <c r="S149" s="102"/>
      <c r="T149" s="103"/>
      <c r="U149" s="103"/>
      <c r="V149" s="103"/>
      <c r="W149" s="103"/>
      <c r="X149" s="103"/>
    </row>
    <row r="150" spans="1:24">
      <c r="A150" s="102"/>
      <c r="B150" s="103"/>
      <c r="C150" s="103"/>
      <c r="D150" s="103"/>
      <c r="E150" s="103"/>
      <c r="F150" s="103"/>
      <c r="G150" s="102"/>
      <c r="H150" s="103"/>
      <c r="I150" s="103"/>
      <c r="J150" s="103"/>
      <c r="K150" s="103"/>
      <c r="L150" s="103"/>
      <c r="M150" s="102"/>
      <c r="N150" s="103"/>
      <c r="O150" s="103"/>
      <c r="P150" s="103"/>
      <c r="Q150" s="103"/>
      <c r="R150" s="103"/>
      <c r="S150" s="102"/>
      <c r="T150" s="103"/>
      <c r="U150" s="103"/>
      <c r="V150" s="103"/>
      <c r="W150" s="103"/>
      <c r="X150" s="103"/>
    </row>
    <row r="151" spans="1:24">
      <c r="A151" s="102"/>
      <c r="B151" s="103"/>
      <c r="C151" s="103"/>
      <c r="D151" s="103"/>
      <c r="E151" s="103"/>
      <c r="F151" s="103"/>
      <c r="G151" s="102"/>
      <c r="H151" s="103"/>
      <c r="I151" s="103"/>
      <c r="J151" s="103"/>
      <c r="K151" s="103"/>
      <c r="L151" s="103"/>
      <c r="M151" s="102"/>
      <c r="N151" s="103"/>
      <c r="O151" s="103"/>
      <c r="P151" s="103"/>
      <c r="Q151" s="103"/>
      <c r="R151" s="103"/>
      <c r="S151" s="102"/>
      <c r="T151" s="103"/>
      <c r="U151" s="103"/>
      <c r="V151" s="103"/>
      <c r="W151" s="103"/>
      <c r="X151" s="103"/>
    </row>
    <row r="152" spans="1:24">
      <c r="A152" s="102"/>
      <c r="B152" s="103"/>
      <c r="C152" s="103"/>
      <c r="D152" s="103"/>
      <c r="E152" s="103"/>
      <c r="F152" s="103"/>
      <c r="G152" s="102"/>
      <c r="H152" s="103"/>
      <c r="I152" s="103"/>
      <c r="J152" s="103"/>
      <c r="K152" s="103"/>
      <c r="L152" s="103"/>
      <c r="M152" s="102"/>
      <c r="N152" s="103"/>
      <c r="O152" s="103"/>
      <c r="P152" s="103"/>
      <c r="Q152" s="103"/>
      <c r="R152" s="103"/>
      <c r="S152" s="102"/>
      <c r="T152" s="103"/>
      <c r="U152" s="103"/>
      <c r="V152" s="103"/>
      <c r="W152" s="103"/>
      <c r="X152" s="103"/>
    </row>
    <row r="153" spans="1:24">
      <c r="A153" s="102"/>
      <c r="B153" s="103"/>
      <c r="C153" s="103"/>
      <c r="D153" s="103"/>
      <c r="E153" s="103"/>
      <c r="F153" s="103"/>
      <c r="G153" s="102"/>
      <c r="H153" s="103"/>
      <c r="I153" s="103"/>
      <c r="J153" s="103"/>
      <c r="K153" s="103"/>
      <c r="L153" s="103"/>
      <c r="M153" s="102"/>
      <c r="N153" s="103"/>
      <c r="O153" s="103"/>
      <c r="P153" s="103"/>
      <c r="Q153" s="103"/>
      <c r="R153" s="103"/>
      <c r="S153" s="102"/>
      <c r="T153" s="103"/>
      <c r="U153" s="103"/>
      <c r="V153" s="103"/>
      <c r="W153" s="103"/>
      <c r="X153" s="103"/>
    </row>
    <row r="154" spans="1:24">
      <c r="A154" s="102"/>
      <c r="B154" s="103"/>
      <c r="C154" s="103"/>
      <c r="D154" s="103"/>
      <c r="E154" s="103"/>
      <c r="F154" s="103"/>
      <c r="G154" s="102"/>
      <c r="H154" s="103"/>
      <c r="I154" s="103"/>
      <c r="J154" s="103"/>
      <c r="K154" s="103"/>
      <c r="L154" s="103"/>
      <c r="M154" s="102"/>
      <c r="N154" s="103"/>
      <c r="O154" s="103"/>
      <c r="P154" s="103"/>
      <c r="Q154" s="103"/>
      <c r="R154" s="103"/>
      <c r="S154" s="102"/>
      <c r="T154" s="103"/>
      <c r="U154" s="103"/>
      <c r="V154" s="103"/>
      <c r="W154" s="103"/>
      <c r="X154" s="103"/>
    </row>
    <row r="155" spans="1:24">
      <c r="A155" s="102"/>
      <c r="B155" s="103"/>
      <c r="C155" s="103"/>
      <c r="D155" s="103"/>
      <c r="E155" s="103"/>
      <c r="F155" s="103"/>
      <c r="G155" s="102"/>
      <c r="H155" s="103"/>
      <c r="I155" s="103"/>
      <c r="J155" s="103"/>
      <c r="K155" s="103"/>
      <c r="L155" s="103"/>
      <c r="M155" s="102"/>
      <c r="N155" s="103"/>
      <c r="O155" s="103"/>
      <c r="P155" s="103"/>
      <c r="Q155" s="103"/>
      <c r="R155" s="103"/>
      <c r="S155" s="102"/>
      <c r="T155" s="103"/>
      <c r="U155" s="103"/>
      <c r="V155" s="103"/>
      <c r="W155" s="103"/>
      <c r="X155" s="103"/>
    </row>
    <row r="156" spans="1:24">
      <c r="A156" s="102"/>
      <c r="B156" s="103"/>
      <c r="C156" s="103"/>
      <c r="D156" s="103"/>
      <c r="E156" s="103"/>
      <c r="F156" s="103"/>
      <c r="G156" s="102"/>
      <c r="H156" s="103"/>
      <c r="I156" s="103"/>
      <c r="J156" s="103"/>
      <c r="K156" s="103"/>
      <c r="L156" s="103"/>
      <c r="M156" s="102"/>
      <c r="N156" s="103"/>
      <c r="O156" s="103"/>
      <c r="P156" s="103"/>
      <c r="Q156" s="103"/>
      <c r="R156" s="103"/>
      <c r="S156" s="102"/>
      <c r="T156" s="103"/>
      <c r="U156" s="103"/>
      <c r="V156" s="103"/>
      <c r="W156" s="103"/>
      <c r="X156" s="103"/>
    </row>
    <row r="157" spans="1:24">
      <c r="A157" s="102"/>
      <c r="B157" s="103"/>
      <c r="C157" s="103"/>
      <c r="D157" s="103"/>
      <c r="E157" s="103"/>
      <c r="F157" s="103"/>
      <c r="G157" s="102"/>
      <c r="H157" s="103"/>
      <c r="I157" s="103"/>
      <c r="J157" s="103"/>
      <c r="K157" s="103"/>
      <c r="L157" s="103"/>
      <c r="M157" s="102"/>
      <c r="N157" s="103"/>
      <c r="O157" s="103"/>
      <c r="P157" s="103"/>
      <c r="Q157" s="103"/>
      <c r="R157" s="103"/>
      <c r="S157" s="102"/>
      <c r="T157" s="103"/>
      <c r="U157" s="103"/>
      <c r="V157" s="103"/>
      <c r="W157" s="103"/>
      <c r="X157" s="103"/>
    </row>
    <row r="158" spans="1:24">
      <c r="A158" s="102"/>
      <c r="B158" s="103"/>
      <c r="C158" s="103"/>
      <c r="D158" s="103"/>
      <c r="E158" s="103"/>
      <c r="F158" s="103"/>
      <c r="G158" s="102"/>
      <c r="H158" s="103"/>
      <c r="I158" s="103"/>
      <c r="J158" s="103"/>
      <c r="K158" s="103"/>
      <c r="L158" s="103"/>
      <c r="M158" s="102"/>
      <c r="N158" s="103"/>
      <c r="O158" s="103"/>
      <c r="P158" s="103"/>
      <c r="Q158" s="103"/>
      <c r="R158" s="103"/>
      <c r="S158" s="102"/>
      <c r="T158" s="103"/>
      <c r="U158" s="103"/>
      <c r="V158" s="103"/>
      <c r="W158" s="103"/>
      <c r="X158" s="103"/>
    </row>
    <row r="159" spans="1:24">
      <c r="A159" s="102"/>
      <c r="B159" s="103"/>
      <c r="C159" s="103"/>
      <c r="D159" s="103"/>
      <c r="E159" s="103"/>
      <c r="F159" s="103"/>
      <c r="G159" s="102"/>
      <c r="H159" s="103"/>
      <c r="I159" s="103"/>
      <c r="J159" s="103"/>
      <c r="K159" s="103"/>
      <c r="L159" s="103"/>
      <c r="M159" s="102"/>
      <c r="N159" s="103"/>
      <c r="O159" s="103"/>
      <c r="P159" s="103"/>
      <c r="Q159" s="103"/>
      <c r="R159" s="103"/>
      <c r="S159" s="102"/>
      <c r="T159" s="103"/>
      <c r="U159" s="103"/>
      <c r="V159" s="103"/>
      <c r="W159" s="103"/>
      <c r="X159" s="103"/>
    </row>
    <row r="160" spans="1:24">
      <c r="A160" s="102"/>
      <c r="B160" s="103"/>
      <c r="C160" s="103"/>
      <c r="D160" s="103"/>
      <c r="E160" s="103"/>
      <c r="F160" s="103"/>
      <c r="G160" s="102"/>
      <c r="H160" s="103"/>
      <c r="I160" s="103"/>
      <c r="J160" s="103"/>
      <c r="K160" s="103"/>
      <c r="L160" s="103"/>
      <c r="M160" s="102"/>
      <c r="N160" s="103"/>
      <c r="O160" s="103"/>
      <c r="P160" s="103"/>
      <c r="Q160" s="103"/>
      <c r="R160" s="103"/>
      <c r="S160" s="102"/>
      <c r="T160" s="103"/>
      <c r="U160" s="103"/>
      <c r="V160" s="103"/>
      <c r="W160" s="103"/>
      <c r="X160" s="103"/>
    </row>
    <row r="161" spans="1:24">
      <c r="A161" s="102"/>
      <c r="B161" s="103"/>
      <c r="C161" s="103"/>
      <c r="D161" s="103"/>
      <c r="E161" s="103"/>
      <c r="F161" s="103"/>
      <c r="G161" s="102"/>
      <c r="H161" s="103"/>
      <c r="I161" s="103"/>
      <c r="J161" s="103"/>
      <c r="K161" s="103"/>
      <c r="L161" s="103"/>
      <c r="M161" s="102"/>
      <c r="N161" s="103"/>
      <c r="O161" s="103"/>
      <c r="P161" s="103"/>
      <c r="Q161" s="103"/>
      <c r="R161" s="103"/>
      <c r="S161" s="102"/>
      <c r="T161" s="103"/>
      <c r="U161" s="103"/>
      <c r="V161" s="103"/>
      <c r="W161" s="103"/>
      <c r="X161" s="103"/>
    </row>
    <row r="162" spans="1:24">
      <c r="A162" s="102"/>
      <c r="B162" s="103"/>
      <c r="C162" s="103"/>
      <c r="D162" s="103"/>
      <c r="E162" s="103"/>
      <c r="F162" s="103"/>
      <c r="G162" s="102"/>
      <c r="H162" s="103"/>
      <c r="I162" s="103"/>
      <c r="J162" s="103"/>
      <c r="K162" s="103"/>
      <c r="L162" s="103"/>
      <c r="M162" s="102"/>
      <c r="N162" s="103"/>
      <c r="O162" s="103"/>
      <c r="P162" s="103"/>
      <c r="Q162" s="103"/>
      <c r="R162" s="103"/>
      <c r="S162" s="102"/>
      <c r="T162" s="103"/>
      <c r="U162" s="103"/>
      <c r="V162" s="103"/>
      <c r="W162" s="103"/>
      <c r="X162" s="103"/>
    </row>
    <row r="163" spans="1:24">
      <c r="A163" s="102"/>
      <c r="B163" s="103"/>
      <c r="C163" s="103"/>
      <c r="D163" s="103"/>
      <c r="E163" s="103"/>
      <c r="F163" s="103"/>
      <c r="G163" s="102"/>
      <c r="H163" s="103"/>
      <c r="I163" s="103"/>
      <c r="J163" s="103"/>
      <c r="K163" s="103"/>
      <c r="L163" s="103"/>
      <c r="M163" s="102"/>
      <c r="N163" s="103"/>
      <c r="O163" s="103"/>
      <c r="P163" s="103"/>
      <c r="Q163" s="103"/>
      <c r="R163" s="103"/>
      <c r="S163" s="102"/>
      <c r="T163" s="103"/>
      <c r="U163" s="103"/>
      <c r="V163" s="103"/>
      <c r="W163" s="103"/>
      <c r="X163" s="103"/>
    </row>
    <row r="164" spans="1:24">
      <c r="A164" s="102"/>
      <c r="B164" s="103"/>
      <c r="C164" s="103"/>
      <c r="D164" s="103"/>
      <c r="E164" s="103"/>
      <c r="F164" s="103"/>
      <c r="G164" s="102"/>
      <c r="H164" s="103"/>
      <c r="I164" s="103"/>
      <c r="J164" s="103"/>
      <c r="K164" s="103"/>
      <c r="L164" s="103"/>
      <c r="M164" s="102"/>
      <c r="N164" s="103"/>
      <c r="O164" s="103"/>
      <c r="P164" s="103"/>
      <c r="Q164" s="103"/>
      <c r="R164" s="103"/>
      <c r="S164" s="102"/>
      <c r="T164" s="103"/>
      <c r="U164" s="103"/>
      <c r="V164" s="103"/>
      <c r="W164" s="103"/>
      <c r="X164" s="103"/>
    </row>
    <row r="165" spans="1:24">
      <c r="A165" s="102"/>
      <c r="B165" s="103"/>
      <c r="C165" s="103"/>
      <c r="D165" s="103"/>
      <c r="E165" s="103"/>
      <c r="F165" s="103"/>
      <c r="G165" s="102"/>
      <c r="H165" s="103"/>
      <c r="I165" s="103"/>
      <c r="J165" s="103"/>
      <c r="K165" s="103"/>
      <c r="L165" s="103"/>
      <c r="M165" s="102"/>
      <c r="N165" s="103"/>
      <c r="O165" s="103"/>
      <c r="P165" s="103"/>
      <c r="Q165" s="103"/>
      <c r="R165" s="103"/>
      <c r="S165" s="102"/>
      <c r="T165" s="103"/>
      <c r="U165" s="103"/>
      <c r="V165" s="103"/>
      <c r="W165" s="103"/>
      <c r="X165" s="103"/>
    </row>
    <row r="166" spans="1:24">
      <c r="A166" s="102"/>
      <c r="B166" s="103"/>
      <c r="C166" s="103"/>
      <c r="D166" s="103"/>
      <c r="E166" s="103"/>
      <c r="F166" s="103"/>
      <c r="G166" s="102"/>
      <c r="H166" s="103"/>
      <c r="I166" s="103"/>
      <c r="J166" s="103"/>
      <c r="K166" s="103"/>
      <c r="L166" s="103"/>
      <c r="M166" s="102"/>
      <c r="N166" s="103"/>
      <c r="O166" s="103"/>
      <c r="P166" s="103"/>
      <c r="Q166" s="103"/>
      <c r="R166" s="103"/>
      <c r="S166" s="102"/>
      <c r="T166" s="103"/>
      <c r="U166" s="103"/>
      <c r="V166" s="103"/>
      <c r="W166" s="103"/>
      <c r="X166" s="103"/>
    </row>
    <row r="167" spans="1:24">
      <c r="A167" s="102"/>
      <c r="B167" s="103"/>
      <c r="C167" s="103"/>
      <c r="D167" s="103"/>
      <c r="E167" s="103"/>
      <c r="F167" s="103"/>
      <c r="G167" s="102"/>
      <c r="H167" s="103"/>
      <c r="I167" s="103"/>
      <c r="J167" s="103"/>
      <c r="K167" s="103"/>
      <c r="L167" s="103"/>
      <c r="M167" s="102"/>
      <c r="N167" s="103"/>
      <c r="O167" s="103"/>
      <c r="P167" s="103"/>
      <c r="Q167" s="103"/>
      <c r="R167" s="103"/>
      <c r="S167" s="102"/>
      <c r="T167" s="103"/>
      <c r="U167" s="103"/>
      <c r="V167" s="103"/>
      <c r="W167" s="103"/>
      <c r="X167" s="103"/>
    </row>
    <row r="168" spans="1:24">
      <c r="A168" s="102"/>
      <c r="B168" s="103"/>
      <c r="C168" s="103"/>
      <c r="D168" s="103"/>
      <c r="E168" s="103"/>
      <c r="F168" s="103"/>
      <c r="G168" s="102"/>
      <c r="H168" s="103"/>
      <c r="I168" s="103"/>
      <c r="J168" s="103"/>
      <c r="K168" s="103"/>
      <c r="L168" s="103"/>
      <c r="M168" s="102"/>
      <c r="N168" s="103"/>
      <c r="O168" s="103"/>
      <c r="P168" s="103"/>
      <c r="Q168" s="103"/>
      <c r="R168" s="103"/>
      <c r="S168" s="102"/>
      <c r="T168" s="103"/>
      <c r="U168" s="103"/>
      <c r="V168" s="103"/>
      <c r="W168" s="103"/>
      <c r="X168" s="103"/>
    </row>
    <row r="169" spans="1:24">
      <c r="A169" s="105"/>
      <c r="B169" s="103"/>
      <c r="C169" s="103"/>
      <c r="D169" s="103"/>
      <c r="E169" s="103"/>
      <c r="F169" s="103"/>
      <c r="G169" s="105"/>
      <c r="H169" s="103"/>
      <c r="I169" s="103"/>
      <c r="J169" s="103"/>
      <c r="K169" s="103"/>
      <c r="L169" s="103"/>
      <c r="M169" s="105"/>
      <c r="N169" s="103"/>
      <c r="O169" s="103"/>
      <c r="P169" s="103"/>
      <c r="Q169" s="103"/>
      <c r="R169" s="103"/>
      <c r="S169" s="105"/>
      <c r="T169" s="103"/>
      <c r="U169" s="103"/>
      <c r="V169" s="103"/>
      <c r="W169" s="103"/>
      <c r="X169" s="103"/>
    </row>
    <row r="170" spans="1:24">
      <c r="A170" s="102"/>
      <c r="B170" s="103"/>
      <c r="C170" s="103"/>
      <c r="D170" s="103"/>
      <c r="E170" s="103"/>
      <c r="F170" s="103"/>
      <c r="G170" s="102"/>
      <c r="H170" s="103"/>
      <c r="I170" s="103"/>
      <c r="J170" s="103"/>
      <c r="K170" s="103"/>
      <c r="L170" s="103"/>
      <c r="M170" s="102"/>
      <c r="N170" s="103"/>
      <c r="O170" s="103"/>
      <c r="P170" s="103"/>
      <c r="Q170" s="103"/>
      <c r="R170" s="103"/>
      <c r="S170" s="102"/>
      <c r="T170" s="103"/>
      <c r="U170" s="103"/>
      <c r="V170" s="103"/>
      <c r="W170" s="103"/>
      <c r="X170" s="103"/>
    </row>
    <row r="171" spans="1:24">
      <c r="A171" s="102"/>
      <c r="B171" s="103"/>
      <c r="C171" s="103"/>
      <c r="D171" s="103"/>
      <c r="E171" s="103"/>
      <c r="F171" s="103"/>
      <c r="G171" s="102"/>
      <c r="H171" s="103"/>
      <c r="I171" s="103"/>
      <c r="J171" s="103"/>
      <c r="K171" s="103"/>
      <c r="L171" s="103"/>
      <c r="M171" s="102"/>
      <c r="N171" s="103"/>
      <c r="O171" s="103"/>
      <c r="P171" s="103"/>
      <c r="Q171" s="103"/>
      <c r="R171" s="103"/>
      <c r="S171" s="102"/>
      <c r="T171" s="103"/>
      <c r="U171" s="103"/>
      <c r="V171" s="103"/>
      <c r="W171" s="103"/>
      <c r="X171" s="103"/>
    </row>
    <row r="172" spans="1:24">
      <c r="A172" s="102"/>
      <c r="B172" s="103"/>
      <c r="C172" s="103"/>
      <c r="D172" s="103"/>
      <c r="E172" s="103"/>
      <c r="F172" s="103"/>
      <c r="G172" s="102"/>
      <c r="H172" s="103"/>
      <c r="I172" s="103"/>
      <c r="J172" s="103"/>
      <c r="K172" s="103"/>
      <c r="L172" s="103"/>
      <c r="M172" s="102"/>
      <c r="N172" s="103"/>
      <c r="O172" s="103"/>
      <c r="P172" s="103"/>
      <c r="Q172" s="103"/>
      <c r="R172" s="103"/>
      <c r="S172" s="102"/>
      <c r="T172" s="103"/>
      <c r="U172" s="103"/>
      <c r="V172" s="103"/>
      <c r="W172" s="103"/>
      <c r="X172" s="103"/>
    </row>
    <row r="173" spans="1:24">
      <c r="A173" s="102"/>
      <c r="B173" s="103"/>
      <c r="C173" s="103"/>
      <c r="D173" s="103"/>
      <c r="E173" s="103"/>
      <c r="F173" s="103"/>
      <c r="G173" s="102"/>
      <c r="H173" s="103"/>
      <c r="I173" s="103"/>
      <c r="J173" s="103"/>
      <c r="K173" s="103"/>
      <c r="L173" s="103"/>
      <c r="M173" s="102"/>
      <c r="N173" s="103"/>
      <c r="O173" s="103"/>
      <c r="P173" s="103"/>
      <c r="Q173" s="103"/>
      <c r="R173" s="103"/>
      <c r="S173" s="102"/>
      <c r="T173" s="103"/>
      <c r="U173" s="103"/>
      <c r="V173" s="103"/>
      <c r="W173" s="103"/>
      <c r="X173" s="103"/>
    </row>
    <row r="174" spans="1:24">
      <c r="A174" s="102"/>
      <c r="B174" s="103"/>
      <c r="C174" s="103"/>
      <c r="D174" s="103"/>
      <c r="E174" s="103"/>
      <c r="F174" s="103"/>
      <c r="G174" s="102"/>
      <c r="H174" s="103"/>
      <c r="I174" s="103"/>
      <c r="J174" s="103"/>
      <c r="K174" s="103"/>
      <c r="L174" s="103"/>
      <c r="M174" s="102"/>
      <c r="N174" s="103"/>
      <c r="O174" s="103"/>
      <c r="P174" s="103"/>
      <c r="Q174" s="103"/>
      <c r="R174" s="103"/>
      <c r="S174" s="102"/>
      <c r="T174" s="103"/>
      <c r="U174" s="103"/>
      <c r="V174" s="103"/>
      <c r="W174" s="103"/>
      <c r="X174" s="103"/>
    </row>
    <row r="175" spans="1:24">
      <c r="A175" s="102"/>
      <c r="B175" s="103"/>
      <c r="C175" s="103"/>
      <c r="D175" s="103"/>
      <c r="E175" s="103"/>
      <c r="F175" s="103"/>
      <c r="G175" s="102"/>
      <c r="H175" s="103"/>
      <c r="I175" s="103"/>
      <c r="J175" s="103"/>
      <c r="K175" s="103"/>
      <c r="L175" s="103"/>
      <c r="M175" s="102"/>
      <c r="N175" s="103"/>
      <c r="O175" s="103"/>
      <c r="P175" s="103"/>
      <c r="Q175" s="103"/>
      <c r="R175" s="103"/>
      <c r="S175" s="102"/>
      <c r="T175" s="103"/>
      <c r="U175" s="103"/>
      <c r="V175" s="103"/>
      <c r="W175" s="103"/>
      <c r="X175" s="103"/>
    </row>
    <row r="176" spans="1:24">
      <c r="A176" s="102"/>
      <c r="B176" s="103"/>
      <c r="C176" s="103"/>
      <c r="D176" s="103"/>
      <c r="E176" s="103"/>
      <c r="F176" s="103"/>
      <c r="G176" s="102"/>
      <c r="H176" s="103"/>
      <c r="I176" s="103"/>
      <c r="J176" s="103"/>
      <c r="K176" s="103"/>
      <c r="L176" s="103"/>
      <c r="M176" s="102"/>
      <c r="N176" s="103"/>
      <c r="O176" s="103"/>
      <c r="P176" s="103"/>
      <c r="Q176" s="103"/>
      <c r="R176" s="103"/>
      <c r="S176" s="102"/>
      <c r="T176" s="103"/>
      <c r="U176" s="103"/>
      <c r="V176" s="103"/>
      <c r="W176" s="103"/>
      <c r="X176" s="103"/>
    </row>
    <row r="177" spans="1:24">
      <c r="A177" s="102"/>
      <c r="B177" s="103"/>
      <c r="C177" s="103"/>
      <c r="D177" s="103"/>
      <c r="E177" s="103"/>
      <c r="F177" s="103"/>
      <c r="G177" s="102"/>
      <c r="H177" s="103"/>
      <c r="I177" s="103"/>
      <c r="J177" s="103"/>
      <c r="K177" s="103"/>
      <c r="L177" s="103"/>
      <c r="M177" s="102"/>
      <c r="N177" s="103"/>
      <c r="O177" s="103"/>
      <c r="P177" s="103"/>
      <c r="Q177" s="103"/>
      <c r="R177" s="103"/>
      <c r="S177" s="102"/>
      <c r="T177" s="103"/>
      <c r="U177" s="103"/>
      <c r="V177" s="103"/>
      <c r="W177" s="103"/>
      <c r="X177" s="103"/>
    </row>
    <row r="178" spans="1:24">
      <c r="A178" s="102"/>
      <c r="B178" s="103"/>
      <c r="C178" s="103"/>
      <c r="D178" s="103"/>
      <c r="E178" s="103"/>
      <c r="F178" s="103"/>
      <c r="G178" s="102"/>
      <c r="H178" s="103"/>
      <c r="I178" s="103"/>
      <c r="J178" s="103"/>
      <c r="K178" s="103"/>
      <c r="L178" s="103"/>
      <c r="M178" s="102"/>
      <c r="N178" s="103"/>
      <c r="O178" s="103"/>
      <c r="P178" s="103"/>
      <c r="Q178" s="103"/>
      <c r="R178" s="103"/>
      <c r="S178" s="102"/>
      <c r="T178" s="103"/>
      <c r="U178" s="103"/>
      <c r="V178" s="103"/>
      <c r="W178" s="103"/>
      <c r="X178" s="103"/>
    </row>
    <row r="179" spans="1:24">
      <c r="A179" s="102"/>
      <c r="B179" s="103"/>
      <c r="C179" s="103"/>
      <c r="D179" s="103"/>
      <c r="E179" s="103"/>
      <c r="F179" s="103"/>
      <c r="G179" s="102"/>
      <c r="H179" s="103"/>
      <c r="I179" s="103"/>
      <c r="J179" s="103"/>
      <c r="K179" s="103"/>
      <c r="L179" s="103"/>
      <c r="M179" s="102"/>
      <c r="N179" s="103"/>
      <c r="O179" s="103"/>
      <c r="P179" s="103"/>
      <c r="Q179" s="103"/>
      <c r="R179" s="103"/>
      <c r="S179" s="102"/>
      <c r="T179" s="103"/>
      <c r="U179" s="103"/>
      <c r="V179" s="103"/>
      <c r="W179" s="103"/>
      <c r="X179" s="103"/>
    </row>
    <row r="180" spans="1:24">
      <c r="A180" s="102"/>
      <c r="B180" s="103"/>
      <c r="C180" s="103"/>
      <c r="D180" s="103"/>
      <c r="E180" s="103"/>
      <c r="F180" s="103"/>
      <c r="G180" s="102"/>
      <c r="H180" s="103"/>
      <c r="I180" s="103"/>
      <c r="J180" s="103"/>
      <c r="K180" s="103"/>
      <c r="L180" s="103"/>
      <c r="M180" s="102"/>
      <c r="N180" s="103"/>
      <c r="O180" s="103"/>
      <c r="P180" s="103"/>
      <c r="Q180" s="103"/>
      <c r="R180" s="103"/>
      <c r="S180" s="102"/>
      <c r="T180" s="103"/>
      <c r="U180" s="103"/>
      <c r="V180" s="103"/>
      <c r="W180" s="103"/>
      <c r="X180" s="103"/>
    </row>
    <row r="181" spans="1:24">
      <c r="A181" s="102"/>
      <c r="B181" s="103"/>
      <c r="C181" s="103"/>
      <c r="D181" s="103"/>
      <c r="E181" s="103"/>
      <c r="F181" s="103"/>
      <c r="G181" s="102"/>
      <c r="H181" s="103"/>
      <c r="I181" s="103"/>
      <c r="J181" s="103"/>
      <c r="K181" s="103"/>
      <c r="L181" s="103"/>
      <c r="M181" s="102"/>
      <c r="N181" s="103"/>
      <c r="O181" s="103"/>
      <c r="P181" s="103"/>
      <c r="Q181" s="103"/>
      <c r="R181" s="103"/>
      <c r="S181" s="102"/>
      <c r="T181" s="103"/>
      <c r="U181" s="103"/>
      <c r="V181" s="103"/>
      <c r="W181" s="103"/>
      <c r="X181" s="103"/>
    </row>
    <row r="182" spans="1:24">
      <c r="A182" s="102"/>
      <c r="B182" s="103"/>
      <c r="C182" s="103"/>
      <c r="D182" s="103"/>
      <c r="E182" s="103"/>
      <c r="F182" s="103"/>
      <c r="G182" s="102"/>
      <c r="H182" s="103"/>
      <c r="I182" s="103"/>
      <c r="J182" s="103"/>
      <c r="K182" s="103"/>
      <c r="L182" s="103"/>
      <c r="M182" s="102"/>
      <c r="N182" s="103"/>
      <c r="O182" s="103"/>
      <c r="P182" s="103"/>
      <c r="Q182" s="103"/>
      <c r="R182" s="103"/>
      <c r="S182" s="102"/>
      <c r="T182" s="103"/>
      <c r="U182" s="103"/>
      <c r="V182" s="103"/>
      <c r="W182" s="103"/>
      <c r="X182" s="103"/>
    </row>
    <row r="183" spans="1:24">
      <c r="A183" s="102"/>
      <c r="B183" s="103"/>
      <c r="C183" s="103"/>
      <c r="D183" s="103"/>
      <c r="E183" s="103"/>
      <c r="F183" s="103"/>
      <c r="G183" s="102"/>
      <c r="H183" s="103"/>
      <c r="I183" s="103"/>
      <c r="J183" s="103"/>
      <c r="K183" s="103"/>
      <c r="L183" s="103"/>
      <c r="M183" s="102"/>
      <c r="N183" s="103"/>
      <c r="O183" s="103"/>
      <c r="P183" s="103"/>
      <c r="Q183" s="103"/>
      <c r="R183" s="103"/>
      <c r="S183" s="102"/>
      <c r="T183" s="103"/>
      <c r="U183" s="103"/>
      <c r="V183" s="103"/>
      <c r="W183" s="103"/>
      <c r="X183" s="103"/>
    </row>
    <row r="184" spans="1:24">
      <c r="A184" s="102"/>
      <c r="B184" s="103"/>
      <c r="C184" s="103"/>
      <c r="D184" s="103"/>
      <c r="E184" s="103"/>
      <c r="F184" s="103"/>
      <c r="G184" s="102"/>
      <c r="H184" s="103"/>
      <c r="I184" s="103"/>
      <c r="J184" s="103"/>
      <c r="K184" s="103"/>
      <c r="L184" s="103"/>
      <c r="M184" s="102"/>
      <c r="N184" s="103"/>
      <c r="O184" s="103"/>
      <c r="P184" s="103"/>
      <c r="Q184" s="103"/>
      <c r="R184" s="103"/>
      <c r="S184" s="102"/>
      <c r="T184" s="103"/>
      <c r="U184" s="103"/>
      <c r="V184" s="103"/>
      <c r="W184" s="103"/>
      <c r="X184" s="103"/>
    </row>
    <row r="185" spans="1:24">
      <c r="A185" s="102"/>
      <c r="B185" s="103"/>
      <c r="C185" s="103"/>
      <c r="D185" s="103"/>
      <c r="E185" s="103"/>
      <c r="F185" s="103"/>
      <c r="G185" s="102"/>
      <c r="H185" s="103"/>
      <c r="I185" s="103"/>
      <c r="J185" s="103"/>
      <c r="K185" s="103"/>
      <c r="L185" s="103"/>
      <c r="M185" s="102"/>
      <c r="N185" s="103"/>
      <c r="O185" s="103"/>
      <c r="P185" s="103"/>
      <c r="Q185" s="103"/>
      <c r="R185" s="103"/>
      <c r="S185" s="102"/>
      <c r="T185" s="103"/>
      <c r="U185" s="103"/>
      <c r="V185" s="103"/>
      <c r="W185" s="103"/>
      <c r="X185" s="103"/>
    </row>
    <row r="186" spans="1:24">
      <c r="A186" s="102"/>
      <c r="B186" s="103"/>
      <c r="C186" s="103"/>
      <c r="D186" s="103"/>
      <c r="E186" s="103"/>
      <c r="F186" s="103"/>
      <c r="G186" s="102"/>
      <c r="H186" s="103"/>
      <c r="I186" s="103"/>
      <c r="J186" s="103"/>
      <c r="K186" s="103"/>
      <c r="L186" s="103"/>
      <c r="M186" s="102"/>
      <c r="N186" s="103"/>
      <c r="O186" s="103"/>
      <c r="P186" s="103"/>
      <c r="Q186" s="103"/>
      <c r="R186" s="103"/>
      <c r="S186" s="102"/>
      <c r="T186" s="103"/>
      <c r="U186" s="103"/>
      <c r="V186" s="103"/>
      <c r="W186" s="103"/>
      <c r="X186" s="103"/>
    </row>
    <row r="187" spans="1:24">
      <c r="A187" s="102"/>
      <c r="B187" s="103"/>
      <c r="C187" s="103"/>
      <c r="D187" s="103"/>
      <c r="E187" s="103"/>
      <c r="F187" s="103"/>
      <c r="G187" s="102"/>
      <c r="H187" s="103"/>
      <c r="I187" s="103"/>
      <c r="J187" s="103"/>
      <c r="K187" s="103"/>
      <c r="L187" s="103"/>
      <c r="M187" s="102"/>
      <c r="N187" s="103"/>
      <c r="O187" s="103"/>
      <c r="P187" s="103"/>
      <c r="Q187" s="103"/>
      <c r="R187" s="103"/>
      <c r="S187" s="102"/>
      <c r="T187" s="103"/>
      <c r="U187" s="103"/>
      <c r="V187" s="103"/>
      <c r="W187" s="103"/>
      <c r="X187" s="103"/>
    </row>
    <row r="188" spans="1:24">
      <c r="A188" s="102"/>
      <c r="B188" s="103"/>
      <c r="C188" s="103"/>
      <c r="D188" s="103"/>
      <c r="E188" s="103"/>
      <c r="F188" s="103"/>
      <c r="G188" s="102"/>
      <c r="H188" s="103"/>
      <c r="I188" s="103"/>
      <c r="J188" s="103"/>
      <c r="K188" s="103"/>
      <c r="L188" s="103"/>
      <c r="M188" s="102"/>
      <c r="N188" s="103"/>
      <c r="O188" s="103"/>
      <c r="P188" s="103"/>
      <c r="Q188" s="103"/>
      <c r="R188" s="103"/>
      <c r="S188" s="102"/>
      <c r="T188" s="103"/>
      <c r="U188" s="103"/>
      <c r="V188" s="103"/>
      <c r="W188" s="103"/>
      <c r="X188" s="103"/>
    </row>
    <row r="189" spans="1:24">
      <c r="A189" s="105"/>
      <c r="B189" s="103"/>
      <c r="C189" s="103"/>
      <c r="D189" s="103"/>
      <c r="E189" s="103"/>
      <c r="F189" s="103"/>
      <c r="G189" s="105"/>
      <c r="H189" s="103"/>
      <c r="I189" s="103"/>
      <c r="J189" s="103"/>
      <c r="K189" s="103"/>
      <c r="L189" s="103"/>
      <c r="M189" s="105"/>
      <c r="N189" s="103"/>
      <c r="O189" s="103"/>
      <c r="P189" s="103"/>
      <c r="Q189" s="103"/>
      <c r="R189" s="103"/>
      <c r="S189" s="105"/>
      <c r="T189" s="103"/>
      <c r="U189" s="103"/>
      <c r="V189" s="103"/>
      <c r="W189" s="103"/>
      <c r="X189" s="103"/>
    </row>
    <row r="190" spans="1:24">
      <c r="A190" s="105"/>
      <c r="B190" s="103"/>
      <c r="C190" s="103"/>
      <c r="D190" s="103"/>
      <c r="E190" s="103"/>
      <c r="F190" s="103"/>
      <c r="G190" s="105"/>
      <c r="H190" s="103"/>
      <c r="I190" s="103"/>
      <c r="J190" s="103"/>
      <c r="K190" s="103"/>
      <c r="L190" s="103"/>
      <c r="M190" s="105"/>
      <c r="N190" s="103"/>
      <c r="O190" s="103"/>
      <c r="P190" s="103"/>
      <c r="Q190" s="103"/>
      <c r="R190" s="103"/>
      <c r="S190" s="105"/>
      <c r="T190" s="103"/>
      <c r="U190" s="103"/>
      <c r="V190" s="103"/>
      <c r="W190" s="103"/>
      <c r="X190" s="103"/>
    </row>
    <row r="191" spans="1:24">
      <c r="A191" s="102"/>
      <c r="B191" s="103"/>
      <c r="C191" s="103"/>
      <c r="D191" s="103"/>
      <c r="E191" s="103"/>
      <c r="F191" s="103"/>
      <c r="G191" s="102"/>
      <c r="H191" s="103"/>
      <c r="I191" s="103"/>
      <c r="J191" s="103"/>
      <c r="K191" s="103"/>
      <c r="L191" s="103"/>
      <c r="M191" s="102"/>
      <c r="N191" s="103"/>
      <c r="O191" s="103"/>
      <c r="P191" s="103"/>
      <c r="Q191" s="103"/>
      <c r="R191" s="103"/>
      <c r="S191" s="102"/>
      <c r="T191" s="103"/>
      <c r="U191" s="103"/>
      <c r="V191" s="103"/>
      <c r="W191" s="103"/>
      <c r="X191" s="103"/>
    </row>
    <row r="192" spans="1:24">
      <c r="A192" s="102"/>
      <c r="B192" s="103"/>
      <c r="C192" s="103"/>
      <c r="D192" s="103"/>
      <c r="E192" s="103"/>
      <c r="F192" s="103"/>
      <c r="G192" s="102"/>
      <c r="H192" s="103"/>
      <c r="I192" s="103"/>
      <c r="J192" s="103"/>
      <c r="K192" s="103"/>
      <c r="L192" s="103"/>
      <c r="M192" s="102"/>
      <c r="N192" s="103"/>
      <c r="O192" s="103"/>
      <c r="P192" s="103"/>
      <c r="Q192" s="103"/>
      <c r="R192" s="103"/>
      <c r="S192" s="102"/>
      <c r="T192" s="103"/>
      <c r="U192" s="103"/>
      <c r="V192" s="103"/>
      <c r="W192" s="103"/>
      <c r="X192" s="103"/>
    </row>
    <row r="193" spans="1:24">
      <c r="A193" s="102"/>
      <c r="B193" s="103"/>
      <c r="C193" s="103"/>
      <c r="D193" s="103"/>
      <c r="E193" s="103"/>
      <c r="F193" s="103"/>
      <c r="G193" s="102"/>
      <c r="H193" s="103"/>
      <c r="I193" s="103"/>
      <c r="J193" s="103"/>
      <c r="K193" s="103"/>
      <c r="L193" s="103"/>
      <c r="M193" s="102"/>
      <c r="N193" s="103"/>
      <c r="O193" s="103"/>
      <c r="P193" s="103"/>
      <c r="Q193" s="103"/>
      <c r="R193" s="103"/>
      <c r="S193" s="102"/>
      <c r="T193" s="103"/>
      <c r="U193" s="103"/>
      <c r="V193" s="103"/>
      <c r="W193" s="103"/>
      <c r="X193" s="103"/>
    </row>
    <row r="194" spans="1:24">
      <c r="A194" s="102"/>
      <c r="B194" s="103"/>
      <c r="C194" s="103"/>
      <c r="D194" s="103"/>
      <c r="E194" s="103"/>
      <c r="F194" s="103"/>
      <c r="G194" s="102"/>
      <c r="H194" s="103"/>
      <c r="I194" s="103"/>
      <c r="J194" s="103"/>
      <c r="K194" s="103"/>
      <c r="L194" s="103"/>
      <c r="M194" s="102"/>
      <c r="N194" s="103"/>
      <c r="O194" s="103"/>
      <c r="P194" s="103"/>
      <c r="Q194" s="103"/>
      <c r="R194" s="103"/>
      <c r="S194" s="102"/>
      <c r="T194" s="103"/>
      <c r="U194" s="103"/>
      <c r="V194" s="103"/>
      <c r="W194" s="103"/>
      <c r="X194" s="103"/>
    </row>
    <row r="195" spans="1:24">
      <c r="A195" s="102"/>
      <c r="B195" s="103"/>
      <c r="C195" s="103"/>
      <c r="D195" s="103"/>
      <c r="E195" s="103"/>
      <c r="F195" s="103"/>
      <c r="G195" s="102"/>
      <c r="H195" s="103"/>
      <c r="I195" s="103"/>
      <c r="J195" s="103"/>
      <c r="K195" s="103"/>
      <c r="L195" s="103"/>
      <c r="M195" s="102"/>
      <c r="N195" s="103"/>
      <c r="O195" s="103"/>
      <c r="P195" s="103"/>
      <c r="Q195" s="103"/>
      <c r="R195" s="103"/>
      <c r="S195" s="102"/>
      <c r="T195" s="103"/>
      <c r="U195" s="103"/>
      <c r="V195" s="103"/>
      <c r="W195" s="103"/>
      <c r="X195" s="103"/>
    </row>
    <row r="196" spans="1:24">
      <c r="A196" s="102"/>
      <c r="B196" s="103"/>
      <c r="C196" s="103"/>
      <c r="D196" s="103"/>
      <c r="E196" s="103"/>
      <c r="F196" s="103"/>
      <c r="G196" s="102"/>
      <c r="H196" s="103"/>
      <c r="I196" s="103"/>
      <c r="J196" s="103"/>
      <c r="K196" s="103"/>
      <c r="L196" s="103"/>
      <c r="M196" s="102"/>
      <c r="N196" s="103"/>
      <c r="O196" s="103"/>
      <c r="P196" s="103"/>
      <c r="Q196" s="103"/>
      <c r="R196" s="103"/>
      <c r="S196" s="102"/>
      <c r="T196" s="103"/>
      <c r="U196" s="103"/>
      <c r="V196" s="103"/>
      <c r="W196" s="103"/>
      <c r="X196" s="103"/>
    </row>
    <row r="197" spans="1:24">
      <c r="A197" s="102"/>
      <c r="B197" s="103"/>
      <c r="C197" s="103"/>
      <c r="D197" s="103"/>
      <c r="E197" s="103"/>
      <c r="F197" s="103"/>
      <c r="G197" s="102"/>
      <c r="H197" s="103"/>
      <c r="I197" s="103"/>
      <c r="J197" s="103"/>
      <c r="K197" s="103"/>
      <c r="L197" s="103"/>
      <c r="M197" s="102"/>
      <c r="N197" s="103"/>
      <c r="O197" s="103"/>
      <c r="P197" s="103"/>
      <c r="Q197" s="103"/>
      <c r="R197" s="103"/>
      <c r="S197" s="102"/>
      <c r="T197" s="103"/>
      <c r="U197" s="103"/>
      <c r="V197" s="103"/>
      <c r="W197" s="103"/>
      <c r="X197" s="103"/>
    </row>
    <row r="198" spans="1:24">
      <c r="A198" s="102"/>
      <c r="B198" s="103"/>
      <c r="C198" s="103"/>
      <c r="D198" s="103"/>
      <c r="E198" s="103"/>
      <c r="F198" s="103"/>
      <c r="G198" s="102"/>
      <c r="H198" s="103"/>
      <c r="I198" s="103"/>
      <c r="J198" s="103"/>
      <c r="K198" s="103"/>
      <c r="L198" s="103"/>
      <c r="M198" s="102"/>
      <c r="N198" s="103"/>
      <c r="O198" s="103"/>
      <c r="P198" s="103"/>
      <c r="Q198" s="103"/>
      <c r="R198" s="103"/>
      <c r="S198" s="102"/>
      <c r="T198" s="103"/>
      <c r="U198" s="103"/>
      <c r="V198" s="103"/>
      <c r="W198" s="103"/>
      <c r="X198" s="103"/>
    </row>
    <row r="199" spans="1:24">
      <c r="A199" s="102"/>
      <c r="B199" s="103"/>
      <c r="C199" s="103"/>
      <c r="D199" s="103"/>
      <c r="E199" s="103"/>
      <c r="F199" s="103"/>
      <c r="G199" s="102"/>
      <c r="H199" s="103"/>
      <c r="I199" s="103"/>
      <c r="J199" s="103"/>
      <c r="K199" s="103"/>
      <c r="L199" s="103"/>
      <c r="M199" s="102"/>
      <c r="N199" s="103"/>
      <c r="O199" s="103"/>
      <c r="P199" s="103"/>
      <c r="Q199" s="103"/>
      <c r="R199" s="103"/>
      <c r="S199" s="102"/>
      <c r="T199" s="103"/>
      <c r="U199" s="103"/>
      <c r="V199" s="103"/>
      <c r="W199" s="103"/>
      <c r="X199" s="103"/>
    </row>
    <row r="200" spans="1:24">
      <c r="A200" s="102"/>
      <c r="B200" s="103"/>
      <c r="C200" s="103"/>
      <c r="D200" s="103"/>
      <c r="E200" s="103"/>
      <c r="F200" s="103"/>
      <c r="G200" s="102"/>
      <c r="H200" s="103"/>
      <c r="I200" s="103"/>
      <c r="J200" s="103"/>
      <c r="K200" s="103"/>
      <c r="L200" s="103"/>
      <c r="M200" s="102"/>
      <c r="N200" s="103"/>
      <c r="O200" s="103"/>
      <c r="P200" s="103"/>
      <c r="Q200" s="103"/>
      <c r="R200" s="103"/>
      <c r="S200" s="102"/>
      <c r="T200" s="103"/>
      <c r="U200" s="103"/>
      <c r="V200" s="103"/>
      <c r="W200" s="103"/>
      <c r="X200" s="103"/>
    </row>
    <row r="201" spans="1:24">
      <c r="A201" s="102"/>
      <c r="B201" s="103"/>
      <c r="C201" s="103"/>
      <c r="D201" s="103"/>
      <c r="E201" s="103"/>
      <c r="F201" s="103"/>
      <c r="G201" s="102"/>
      <c r="H201" s="103"/>
      <c r="I201" s="103"/>
      <c r="J201" s="103"/>
      <c r="K201" s="103"/>
      <c r="L201" s="103"/>
      <c r="M201" s="102"/>
      <c r="N201" s="103"/>
      <c r="O201" s="103"/>
      <c r="P201" s="103"/>
      <c r="Q201" s="103"/>
      <c r="R201" s="103"/>
      <c r="S201" s="102"/>
      <c r="T201" s="103"/>
      <c r="U201" s="103"/>
      <c r="V201" s="103"/>
      <c r="W201" s="103"/>
      <c r="X201" s="103"/>
    </row>
    <row r="202" spans="1:24">
      <c r="A202" s="102"/>
      <c r="B202" s="103"/>
      <c r="C202" s="103"/>
      <c r="D202" s="103"/>
      <c r="E202" s="103"/>
      <c r="F202" s="103"/>
      <c r="G202" s="102"/>
      <c r="H202" s="103"/>
      <c r="I202" s="103"/>
      <c r="J202" s="103"/>
      <c r="K202" s="103"/>
      <c r="L202" s="103"/>
      <c r="M202" s="102"/>
      <c r="N202" s="103"/>
      <c r="O202" s="103"/>
      <c r="P202" s="103"/>
      <c r="Q202" s="103"/>
      <c r="R202" s="103"/>
      <c r="S202" s="102"/>
      <c r="T202" s="103"/>
      <c r="U202" s="103"/>
      <c r="V202" s="103"/>
      <c r="W202" s="103"/>
      <c r="X202" s="103"/>
    </row>
    <row r="203" spans="1:24">
      <c r="A203" s="102"/>
      <c r="B203" s="103"/>
      <c r="C203" s="103"/>
      <c r="D203" s="103"/>
      <c r="E203" s="103"/>
      <c r="F203" s="103"/>
      <c r="G203" s="102"/>
      <c r="H203" s="103"/>
      <c r="I203" s="103"/>
      <c r="J203" s="103"/>
      <c r="K203" s="103"/>
      <c r="L203" s="103"/>
      <c r="M203" s="102"/>
      <c r="N203" s="103"/>
      <c r="O203" s="103"/>
      <c r="P203" s="103"/>
      <c r="Q203" s="103"/>
      <c r="R203" s="103"/>
      <c r="S203" s="102"/>
      <c r="T203" s="103"/>
      <c r="U203" s="103"/>
      <c r="V203" s="103"/>
      <c r="W203" s="103"/>
      <c r="X203" s="103"/>
    </row>
    <row r="204" spans="1:24">
      <c r="A204" s="102"/>
      <c r="B204" s="103"/>
      <c r="C204" s="103"/>
      <c r="D204" s="103"/>
      <c r="E204" s="103"/>
      <c r="F204" s="103"/>
      <c r="G204" s="102"/>
      <c r="H204" s="103"/>
      <c r="I204" s="103"/>
      <c r="J204" s="103"/>
      <c r="K204" s="103"/>
      <c r="L204" s="103"/>
      <c r="M204" s="102"/>
      <c r="N204" s="103"/>
      <c r="O204" s="103"/>
      <c r="P204" s="103"/>
      <c r="Q204" s="103"/>
      <c r="R204" s="103"/>
      <c r="S204" s="102"/>
      <c r="T204" s="103"/>
      <c r="U204" s="103"/>
      <c r="V204" s="103"/>
      <c r="W204" s="103"/>
      <c r="X204" s="103"/>
    </row>
    <row r="205" spans="1:24">
      <c r="A205" s="102"/>
      <c r="B205" s="103"/>
      <c r="C205" s="103"/>
      <c r="D205" s="103"/>
      <c r="E205" s="103"/>
      <c r="F205" s="103"/>
      <c r="G205" s="102"/>
      <c r="H205" s="103"/>
      <c r="I205" s="103"/>
      <c r="J205" s="103"/>
      <c r="K205" s="103"/>
      <c r="L205" s="103"/>
      <c r="M205" s="102"/>
      <c r="N205" s="103"/>
      <c r="O205" s="103"/>
      <c r="P205" s="103"/>
      <c r="Q205" s="103"/>
      <c r="R205" s="103"/>
      <c r="S205" s="102"/>
      <c r="T205" s="103"/>
      <c r="U205" s="103"/>
      <c r="V205" s="103"/>
      <c r="W205" s="103"/>
      <c r="X205" s="103"/>
    </row>
    <row r="206" spans="1:24">
      <c r="A206" s="102"/>
      <c r="B206" s="103"/>
      <c r="C206" s="103"/>
      <c r="D206" s="103"/>
      <c r="E206" s="103"/>
      <c r="F206" s="103"/>
      <c r="G206" s="102"/>
      <c r="H206" s="103"/>
      <c r="I206" s="103"/>
      <c r="J206" s="103"/>
      <c r="K206" s="103"/>
      <c r="L206" s="103"/>
      <c r="M206" s="102"/>
      <c r="N206" s="103"/>
      <c r="O206" s="103"/>
      <c r="P206" s="103"/>
      <c r="Q206" s="103"/>
      <c r="R206" s="103"/>
      <c r="S206" s="102"/>
      <c r="T206" s="103"/>
      <c r="U206" s="103"/>
      <c r="V206" s="103"/>
      <c r="W206" s="103"/>
      <c r="X206" s="103"/>
    </row>
    <row r="207" spans="1:24">
      <c r="B207" s="106"/>
      <c r="C207" s="106"/>
      <c r="D207" s="106"/>
      <c r="E207" s="106"/>
      <c r="F207" s="106"/>
      <c r="H207" s="106"/>
      <c r="I207" s="106"/>
      <c r="J207" s="106"/>
      <c r="K207" s="106"/>
      <c r="L207" s="106"/>
      <c r="N207" s="106"/>
      <c r="O207" s="106"/>
      <c r="P207" s="106"/>
      <c r="Q207" s="106"/>
      <c r="R207" s="106"/>
      <c r="T207" s="106"/>
      <c r="U207" s="106"/>
      <c r="V207" s="106"/>
      <c r="W207" s="106"/>
      <c r="X207" s="106"/>
    </row>
  </sheetData>
  <phoneticPr fontId="15" type="noConversion"/>
  <pageMargins left="0.75" right="0.75" top="1" bottom="1" header="0.5" footer="0.5"/>
  <pageSetup paperSize="9" orientation="portrait" r:id="rId1"/>
  <headerFooter alignWithMargins="0"/>
  <ignoredErrors>
    <ignoredError sqref="F2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2:K33"/>
  <sheetViews>
    <sheetView workbookViewId="0"/>
  </sheetViews>
  <sheetFormatPr defaultRowHeight="12.75"/>
  <cols>
    <col min="1" max="1" width="3.7109375" style="132" customWidth="1"/>
    <col min="2" max="2" width="43.7109375" style="132" customWidth="1"/>
    <col min="3" max="3" width="16.5703125" style="132" customWidth="1"/>
    <col min="4" max="4" width="2.28515625" style="132" customWidth="1"/>
    <col min="5" max="5" width="36.5703125" style="132" customWidth="1"/>
    <col min="6" max="6" width="9.140625" style="132"/>
    <col min="7" max="7" width="6.7109375" style="132" customWidth="1"/>
    <col min="8" max="16384" width="9.140625" style="132"/>
  </cols>
  <sheetData>
    <row r="2" spans="2:11">
      <c r="B2" s="238" t="s">
        <v>274</v>
      </c>
      <c r="C2" s="238"/>
      <c r="D2" s="238"/>
      <c r="E2" s="238"/>
      <c r="F2" s="238"/>
      <c r="G2" s="238"/>
      <c r="H2" s="238"/>
      <c r="I2" s="238"/>
      <c r="J2" s="238"/>
      <c r="K2" s="238"/>
    </row>
    <row r="3" spans="2:11">
      <c r="B3" s="24"/>
      <c r="C3" s="24"/>
      <c r="E3" s="73"/>
      <c r="G3" s="24"/>
      <c r="H3" s="24"/>
    </row>
    <row r="4" spans="2:11" ht="12.75" customHeight="1">
      <c r="B4" s="157"/>
      <c r="C4" s="158"/>
      <c r="D4" s="159"/>
      <c r="E4" s="159"/>
      <c r="G4" s="158"/>
      <c r="H4" s="19"/>
    </row>
    <row r="5" spans="2:11" ht="14.25" customHeight="1">
      <c r="B5" s="160"/>
      <c r="C5" s="161" t="s">
        <v>205</v>
      </c>
      <c r="D5" s="160"/>
    </row>
    <row r="6" spans="2:11" ht="3" customHeight="1">
      <c r="C6" s="162"/>
    </row>
    <row r="7" spans="2:11" ht="14.25">
      <c r="B7" s="163" t="s">
        <v>206</v>
      </c>
      <c r="C7" s="164">
        <v>1511</v>
      </c>
    </row>
    <row r="8" spans="2:11">
      <c r="C8" s="73"/>
    </row>
    <row r="9" spans="2:11" s="163" customFormat="1">
      <c r="B9" s="163" t="s">
        <v>207</v>
      </c>
      <c r="C9" s="165">
        <v>503</v>
      </c>
    </row>
    <row r="10" spans="2:11" s="163" customFormat="1" ht="10.5" customHeight="1">
      <c r="C10" s="166"/>
    </row>
    <row r="11" spans="2:11" s="163" customFormat="1" ht="12.75" customHeight="1">
      <c r="B11" s="163" t="s">
        <v>251</v>
      </c>
      <c r="C11" s="166">
        <v>746</v>
      </c>
    </row>
    <row r="12" spans="2:11" s="163" customFormat="1">
      <c r="C12" s="166"/>
    </row>
    <row r="13" spans="2:11" s="163" customFormat="1" ht="12.75" customHeight="1">
      <c r="B13" s="163" t="s">
        <v>254</v>
      </c>
      <c r="C13" s="166">
        <v>151</v>
      </c>
    </row>
    <row r="14" spans="2:11" ht="12.75" customHeight="1">
      <c r="B14" s="167"/>
      <c r="C14" s="168"/>
    </row>
    <row r="15" spans="2:11" ht="12.75" customHeight="1">
      <c r="B15" s="163" t="s">
        <v>295</v>
      </c>
      <c r="C15" s="166">
        <v>111</v>
      </c>
    </row>
    <row r="16" spans="2:11" ht="12.75" customHeight="1">
      <c r="B16" s="169" t="s">
        <v>281</v>
      </c>
      <c r="C16" s="170">
        <v>38</v>
      </c>
    </row>
    <row r="17" spans="2:4" ht="12.75" customHeight="1">
      <c r="B17" s="169" t="s">
        <v>282</v>
      </c>
      <c r="C17" s="170">
        <v>19</v>
      </c>
    </row>
    <row r="18" spans="2:4" ht="12.75" customHeight="1">
      <c r="B18" s="169" t="s">
        <v>294</v>
      </c>
      <c r="C18" s="170">
        <v>54</v>
      </c>
    </row>
    <row r="19" spans="2:4" ht="12.75" customHeight="1">
      <c r="B19" s="171"/>
      <c r="C19" s="172"/>
    </row>
    <row r="20" spans="2:4">
      <c r="C20" s="162" t="s">
        <v>204</v>
      </c>
    </row>
    <row r="21" spans="2:4">
      <c r="B21" s="163" t="s">
        <v>296</v>
      </c>
      <c r="C21" s="162"/>
    </row>
    <row r="22" spans="2:4" ht="8.25" customHeight="1">
      <c r="B22" s="239" t="s">
        <v>293</v>
      </c>
      <c r="C22" s="240"/>
      <c r="D22" s="240"/>
    </row>
    <row r="23" spans="2:4" ht="17.25" customHeight="1">
      <c r="B23" s="240"/>
      <c r="C23" s="240"/>
      <c r="D23" s="240"/>
    </row>
    <row r="24" spans="2:4" ht="5.25" customHeight="1">
      <c r="B24" s="173"/>
      <c r="C24" s="174"/>
      <c r="D24" s="175"/>
    </row>
    <row r="25" spans="2:4" ht="12.75" customHeight="1">
      <c r="B25" s="173"/>
      <c r="C25" s="174"/>
      <c r="D25" s="175"/>
    </row>
    <row r="26" spans="2:4" ht="12.75" customHeight="1">
      <c r="B26" s="173"/>
      <c r="C26" s="174"/>
      <c r="D26" s="175"/>
    </row>
    <row r="27" spans="2:4" ht="12.75" customHeight="1">
      <c r="B27" s="173"/>
      <c r="C27" s="176"/>
    </row>
    <row r="28" spans="2:4" ht="5.25" customHeight="1">
      <c r="B28" s="173"/>
      <c r="C28" s="174"/>
    </row>
    <row r="29" spans="2:4" ht="12.75" customHeight="1">
      <c r="B29" s="177"/>
      <c r="C29" s="174"/>
    </row>
    <row r="30" spans="2:4" ht="5.25" customHeight="1">
      <c r="B30" s="177"/>
    </row>
    <row r="31" spans="2:4" ht="12.75" customHeight="1">
      <c r="B31" s="173"/>
      <c r="C31" s="174"/>
    </row>
    <row r="32" spans="2:4" ht="12.75" customHeight="1">
      <c r="B32" s="173"/>
      <c r="C32" s="174"/>
    </row>
    <row r="33" spans="2:2">
      <c r="B33" s="178"/>
    </row>
  </sheetData>
  <sheetProtection sheet="1"/>
  <mergeCells count="2">
    <mergeCell ref="B2:K2"/>
    <mergeCell ref="B22:D23"/>
  </mergeCells>
  <phoneticPr fontId="15" type="noConversion"/>
  <dataValidations count="1">
    <dataValidation type="list" allowBlank="1" showInputMessage="1" showErrorMessage="1" sqref="G4 C4">
      <formula1>Date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 enableFormatConditionsCalculation="0">
    <tabColor indexed="42"/>
    <pageSetUpPr fitToPage="1"/>
  </sheetPr>
  <dimension ref="A2:T33"/>
  <sheetViews>
    <sheetView showGridLines="0" zoomScaleNormal="100" zoomScaleSheetLayoutView="100" workbookViewId="0"/>
  </sheetViews>
  <sheetFormatPr defaultRowHeight="12.75"/>
  <cols>
    <col min="1" max="1" width="1.5703125" style="19" customWidth="1"/>
    <col min="2" max="2" width="8.28515625" style="19" customWidth="1"/>
    <col min="3" max="3" width="8.28515625" style="130" customWidth="1"/>
    <col min="4" max="6" width="8.28515625" style="19" customWidth="1"/>
    <col min="7" max="7" width="8.140625" style="19" customWidth="1"/>
    <col min="8" max="8" width="9.5703125" style="19" customWidth="1"/>
    <col min="9" max="9" width="10" style="19" customWidth="1"/>
    <col min="10" max="10" width="8.42578125" style="19" customWidth="1"/>
    <col min="11" max="11" width="10.140625" style="19" customWidth="1"/>
    <col min="12" max="12" width="11.140625" style="19" customWidth="1"/>
    <col min="13" max="13" width="10.140625" style="19" customWidth="1"/>
    <col min="14" max="14" width="7.7109375" style="19" customWidth="1"/>
    <col min="15" max="15" width="10.7109375" style="19" customWidth="1"/>
    <col min="16" max="16" width="9.85546875" style="179" customWidth="1"/>
    <col min="17" max="16384" width="9.140625" style="19"/>
  </cols>
  <sheetData>
    <row r="2" spans="2:20" ht="12.75" customHeight="1">
      <c r="B2" s="241" t="s">
        <v>297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2:20" ht="12.7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20" ht="14.25" customHeight="1">
      <c r="H4" s="248" t="s">
        <v>211</v>
      </c>
      <c r="I4" s="242" t="s">
        <v>261</v>
      </c>
      <c r="J4" s="243"/>
      <c r="K4" s="243"/>
      <c r="L4" s="243"/>
      <c r="M4" s="242" t="s">
        <v>262</v>
      </c>
      <c r="N4" s="243"/>
      <c r="O4" s="243"/>
      <c r="P4" s="243"/>
    </row>
    <row r="5" spans="2:20" ht="14.25" customHeight="1">
      <c r="H5" s="249"/>
      <c r="I5" s="181" t="s">
        <v>190</v>
      </c>
      <c r="J5" s="181" t="s">
        <v>191</v>
      </c>
      <c r="K5" s="181" t="s">
        <v>192</v>
      </c>
      <c r="L5" s="181" t="s">
        <v>193</v>
      </c>
      <c r="M5" s="181" t="s">
        <v>190</v>
      </c>
      <c r="N5" s="181" t="s">
        <v>191</v>
      </c>
      <c r="O5" s="181" t="s">
        <v>192</v>
      </c>
      <c r="P5" s="181" t="s">
        <v>193</v>
      </c>
    </row>
    <row r="6" spans="2:20" ht="13.5" customHeight="1">
      <c r="B6" s="182"/>
      <c r="C6" s="182"/>
      <c r="D6" s="182"/>
      <c r="E6" s="182"/>
      <c r="F6" s="182"/>
      <c r="G6" s="182"/>
      <c r="H6" s="250"/>
      <c r="I6" s="183"/>
      <c r="J6" s="181"/>
      <c r="K6" s="181"/>
      <c r="L6" s="183"/>
      <c r="M6" s="183"/>
      <c r="N6" s="183"/>
      <c r="O6" s="183"/>
      <c r="P6" s="184"/>
    </row>
    <row r="7" spans="2:20" ht="4.5" customHeight="1">
      <c r="B7" s="185"/>
      <c r="C7" s="185"/>
      <c r="D7" s="185"/>
      <c r="E7" s="185"/>
      <c r="F7" s="185"/>
      <c r="G7" s="185"/>
      <c r="H7" s="186"/>
      <c r="I7" s="185"/>
      <c r="J7" s="187"/>
      <c r="K7" s="187"/>
      <c r="L7" s="185"/>
      <c r="M7" s="187"/>
      <c r="N7" s="187"/>
      <c r="O7" s="187"/>
      <c r="P7" s="188"/>
    </row>
    <row r="8" spans="2:20" ht="34.5" customHeight="1">
      <c r="B8" s="247" t="s">
        <v>232</v>
      </c>
      <c r="C8" s="247"/>
      <c r="D8" s="247"/>
      <c r="E8" s="247"/>
      <c r="F8" s="247"/>
      <c r="G8" s="247"/>
      <c r="H8" s="67">
        <f>SUM(I8:L8)</f>
        <v>111</v>
      </c>
      <c r="I8" s="68">
        <v>10</v>
      </c>
      <c r="J8" s="68">
        <v>59</v>
      </c>
      <c r="K8" s="68">
        <v>38</v>
      </c>
      <c r="L8" s="68">
        <v>4</v>
      </c>
      <c r="M8" s="69">
        <f>IF($H8&lt;59,"-",I8/$H8*100)</f>
        <v>9.0090090090090094</v>
      </c>
      <c r="N8" s="69">
        <f>IF($H8&lt;59,"-",J8/$H8*100)</f>
        <v>53.153153153153156</v>
      </c>
      <c r="O8" s="69">
        <f>IF($H8&lt;59,"-",K8/$H8*100)</f>
        <v>34.234234234234236</v>
      </c>
      <c r="P8" s="69">
        <f>IF($H8&lt;59,"-",L8/$H8*100)</f>
        <v>3.6036036036036037</v>
      </c>
      <c r="R8" s="189"/>
      <c r="S8" s="189"/>
      <c r="T8" s="190"/>
    </row>
    <row r="9" spans="2:20" s="192" customFormat="1" ht="34.5" customHeight="1">
      <c r="B9" s="246" t="s">
        <v>78</v>
      </c>
      <c r="C9" s="246"/>
      <c r="D9" s="246"/>
      <c r="E9" s="246"/>
      <c r="F9" s="246"/>
      <c r="G9" s="246"/>
      <c r="H9" s="71">
        <f t="shared" ref="H9:H27" si="0">SUM(I9:L9)</f>
        <v>111</v>
      </c>
      <c r="I9" s="72">
        <v>15</v>
      </c>
      <c r="J9" s="72">
        <v>59</v>
      </c>
      <c r="K9" s="72">
        <v>33</v>
      </c>
      <c r="L9" s="72">
        <v>4</v>
      </c>
      <c r="M9" s="73">
        <f t="shared" ref="M9:M27" si="1">IF($H9&lt;59,"-",I9/$H9*100)</f>
        <v>13.513513513513514</v>
      </c>
      <c r="N9" s="73">
        <f t="shared" ref="N9:N27" si="2">IF($H9&lt;59,"-",J9/$H9*100)</f>
        <v>53.153153153153156</v>
      </c>
      <c r="O9" s="73">
        <f t="shared" ref="O9:O27" si="3">IF($H9&lt;59,"-",K9/$H9*100)</f>
        <v>29.72972972972973</v>
      </c>
      <c r="P9" s="73">
        <f t="shared" ref="P9:P27" si="4">IF($H9&lt;59,"-",L9/$H9*100)</f>
        <v>3.6036036036036037</v>
      </c>
      <c r="R9" s="189"/>
      <c r="S9" s="193"/>
      <c r="T9" s="190"/>
    </row>
    <row r="10" spans="2:20" ht="34.5" customHeight="1">
      <c r="B10" s="247" t="s">
        <v>233</v>
      </c>
      <c r="C10" s="247"/>
      <c r="D10" s="247"/>
      <c r="E10" s="247"/>
      <c r="F10" s="247"/>
      <c r="G10" s="247"/>
      <c r="H10" s="67">
        <f t="shared" si="0"/>
        <v>111</v>
      </c>
      <c r="I10" s="68">
        <v>9</v>
      </c>
      <c r="J10" s="68">
        <v>61</v>
      </c>
      <c r="K10" s="68">
        <v>38</v>
      </c>
      <c r="L10" s="68">
        <v>3</v>
      </c>
      <c r="M10" s="69">
        <f t="shared" si="1"/>
        <v>8.1081081081081088</v>
      </c>
      <c r="N10" s="69">
        <f t="shared" si="2"/>
        <v>54.954954954954957</v>
      </c>
      <c r="O10" s="69">
        <f t="shared" si="3"/>
        <v>34.234234234234236</v>
      </c>
      <c r="P10" s="69">
        <f t="shared" si="4"/>
        <v>2.7027027027027026</v>
      </c>
      <c r="R10" s="189"/>
      <c r="S10" s="189"/>
      <c r="T10" s="190"/>
    </row>
    <row r="11" spans="2:20" ht="34.5" customHeight="1">
      <c r="B11" s="246" t="s">
        <v>234</v>
      </c>
      <c r="C11" s="246"/>
      <c r="D11" s="246"/>
      <c r="E11" s="246"/>
      <c r="F11" s="246"/>
      <c r="G11" s="246"/>
      <c r="H11" s="71">
        <f t="shared" si="0"/>
        <v>111</v>
      </c>
      <c r="I11" s="72">
        <v>10</v>
      </c>
      <c r="J11" s="72">
        <v>59</v>
      </c>
      <c r="K11" s="72">
        <v>41</v>
      </c>
      <c r="L11" s="72">
        <v>1</v>
      </c>
      <c r="M11" s="73">
        <f t="shared" si="1"/>
        <v>9.0090090090090094</v>
      </c>
      <c r="N11" s="73">
        <f t="shared" si="2"/>
        <v>53.153153153153156</v>
      </c>
      <c r="O11" s="73">
        <f t="shared" si="3"/>
        <v>36.936936936936938</v>
      </c>
      <c r="P11" s="73">
        <f t="shared" si="4"/>
        <v>0.90090090090090091</v>
      </c>
      <c r="R11" s="189"/>
      <c r="S11" s="189"/>
      <c r="T11" s="190"/>
    </row>
    <row r="12" spans="2:20" ht="34.5" customHeight="1">
      <c r="B12" s="246" t="s">
        <v>79</v>
      </c>
      <c r="C12" s="246"/>
      <c r="D12" s="246"/>
      <c r="E12" s="246"/>
      <c r="F12" s="246"/>
      <c r="G12" s="246"/>
      <c r="H12" s="71">
        <f t="shared" si="0"/>
        <v>111</v>
      </c>
      <c r="I12" s="72">
        <v>28</v>
      </c>
      <c r="J12" s="72">
        <v>64</v>
      </c>
      <c r="K12" s="72">
        <v>17</v>
      </c>
      <c r="L12" s="72">
        <v>2</v>
      </c>
      <c r="M12" s="73">
        <f t="shared" si="1"/>
        <v>25.225225225225223</v>
      </c>
      <c r="N12" s="73">
        <f t="shared" si="2"/>
        <v>57.657657657657658</v>
      </c>
      <c r="O12" s="73">
        <f t="shared" si="3"/>
        <v>15.315315315315313</v>
      </c>
      <c r="P12" s="73">
        <f t="shared" si="4"/>
        <v>1.8018018018018018</v>
      </c>
      <c r="R12" s="189"/>
      <c r="S12" s="189"/>
      <c r="T12" s="190"/>
    </row>
    <row r="13" spans="2:20" ht="34.5" customHeight="1">
      <c r="B13" s="246" t="s">
        <v>235</v>
      </c>
      <c r="C13" s="246"/>
      <c r="D13" s="246"/>
      <c r="E13" s="246"/>
      <c r="F13" s="246"/>
      <c r="G13" s="246"/>
      <c r="H13" s="71">
        <f t="shared" si="0"/>
        <v>111</v>
      </c>
      <c r="I13" s="72">
        <v>10</v>
      </c>
      <c r="J13" s="72">
        <v>69</v>
      </c>
      <c r="K13" s="72">
        <v>31</v>
      </c>
      <c r="L13" s="72">
        <v>1</v>
      </c>
      <c r="M13" s="73">
        <f t="shared" si="1"/>
        <v>9.0090090090090094</v>
      </c>
      <c r="N13" s="73">
        <f t="shared" si="2"/>
        <v>62.162162162162161</v>
      </c>
      <c r="O13" s="73">
        <f t="shared" si="3"/>
        <v>27.927927927927925</v>
      </c>
      <c r="P13" s="73">
        <f t="shared" si="4"/>
        <v>0.90090090090090091</v>
      </c>
      <c r="R13" s="189"/>
      <c r="S13" s="189"/>
      <c r="T13" s="190"/>
    </row>
    <row r="14" spans="2:20" ht="34.5" customHeight="1">
      <c r="B14" s="246" t="s">
        <v>236</v>
      </c>
      <c r="C14" s="246"/>
      <c r="D14" s="246"/>
      <c r="E14" s="246"/>
      <c r="F14" s="246"/>
      <c r="G14" s="246"/>
      <c r="H14" s="71">
        <f t="shared" si="0"/>
        <v>111</v>
      </c>
      <c r="I14" s="72">
        <v>15</v>
      </c>
      <c r="J14" s="72">
        <v>52</v>
      </c>
      <c r="K14" s="72">
        <v>41</v>
      </c>
      <c r="L14" s="72">
        <v>3</v>
      </c>
      <c r="M14" s="73">
        <f t="shared" si="1"/>
        <v>13.513513513513514</v>
      </c>
      <c r="N14" s="73">
        <f t="shared" si="2"/>
        <v>46.846846846846844</v>
      </c>
      <c r="O14" s="73">
        <f t="shared" si="3"/>
        <v>36.936936936936938</v>
      </c>
      <c r="P14" s="73">
        <f t="shared" si="4"/>
        <v>2.7027027027027026</v>
      </c>
      <c r="R14" s="189"/>
      <c r="S14" s="189"/>
      <c r="T14" s="190"/>
    </row>
    <row r="15" spans="2:20" ht="34.5" customHeight="1">
      <c r="B15" s="246" t="s">
        <v>237</v>
      </c>
      <c r="C15" s="246"/>
      <c r="D15" s="246"/>
      <c r="E15" s="246"/>
      <c r="F15" s="246"/>
      <c r="G15" s="246"/>
      <c r="H15" s="71">
        <f t="shared" si="0"/>
        <v>111</v>
      </c>
      <c r="I15" s="72">
        <v>8</v>
      </c>
      <c r="J15" s="72">
        <v>50</v>
      </c>
      <c r="K15" s="72">
        <v>50</v>
      </c>
      <c r="L15" s="72">
        <v>3</v>
      </c>
      <c r="M15" s="73">
        <f t="shared" si="1"/>
        <v>7.2072072072072073</v>
      </c>
      <c r="N15" s="73">
        <f t="shared" si="2"/>
        <v>45.045045045045043</v>
      </c>
      <c r="O15" s="73">
        <f t="shared" si="3"/>
        <v>45.045045045045043</v>
      </c>
      <c r="P15" s="73">
        <f t="shared" si="4"/>
        <v>2.7027027027027026</v>
      </c>
      <c r="R15" s="189"/>
      <c r="S15" s="189"/>
      <c r="T15" s="194"/>
    </row>
    <row r="16" spans="2:20" ht="34.5" customHeight="1">
      <c r="B16" s="247" t="s">
        <v>80</v>
      </c>
      <c r="C16" s="247"/>
      <c r="D16" s="247"/>
      <c r="E16" s="247"/>
      <c r="F16" s="247"/>
      <c r="G16" s="247"/>
      <c r="H16" s="67">
        <f t="shared" si="0"/>
        <v>111</v>
      </c>
      <c r="I16" s="68">
        <v>13</v>
      </c>
      <c r="J16" s="68">
        <v>59</v>
      </c>
      <c r="K16" s="68">
        <v>36</v>
      </c>
      <c r="L16" s="68">
        <v>3</v>
      </c>
      <c r="M16" s="69">
        <f t="shared" si="1"/>
        <v>11.711711711711711</v>
      </c>
      <c r="N16" s="69">
        <f t="shared" si="2"/>
        <v>53.153153153153156</v>
      </c>
      <c r="O16" s="69">
        <f t="shared" si="3"/>
        <v>32.432432432432435</v>
      </c>
      <c r="P16" s="69">
        <f t="shared" si="4"/>
        <v>2.7027027027027026</v>
      </c>
      <c r="R16" s="189"/>
      <c r="S16" s="189"/>
      <c r="T16" s="190"/>
    </row>
    <row r="17" spans="1:20" ht="34.5" customHeight="1">
      <c r="A17" s="195"/>
      <c r="B17" s="246" t="s">
        <v>252</v>
      </c>
      <c r="C17" s="247"/>
      <c r="D17" s="247"/>
      <c r="E17" s="247"/>
      <c r="F17" s="247"/>
      <c r="G17" s="247"/>
      <c r="H17" s="71">
        <f t="shared" si="0"/>
        <v>111</v>
      </c>
      <c r="I17" s="72">
        <v>13</v>
      </c>
      <c r="J17" s="72">
        <v>57</v>
      </c>
      <c r="K17" s="72">
        <v>36</v>
      </c>
      <c r="L17" s="72">
        <v>5</v>
      </c>
      <c r="M17" s="73">
        <f t="shared" si="1"/>
        <v>11.711711711711711</v>
      </c>
      <c r="N17" s="73">
        <f t="shared" si="2"/>
        <v>51.351351351351347</v>
      </c>
      <c r="O17" s="73">
        <f t="shared" si="3"/>
        <v>32.432432432432435</v>
      </c>
      <c r="P17" s="73">
        <f t="shared" si="4"/>
        <v>4.5045045045045047</v>
      </c>
      <c r="R17" s="189"/>
      <c r="S17" s="189"/>
      <c r="T17" s="190"/>
    </row>
    <row r="18" spans="1:20" ht="34.5" customHeight="1">
      <c r="A18" s="195"/>
      <c r="B18" s="246" t="s">
        <v>238</v>
      </c>
      <c r="C18" s="246"/>
      <c r="D18" s="246"/>
      <c r="E18" s="246"/>
      <c r="F18" s="246"/>
      <c r="G18" s="246"/>
      <c r="H18" s="71">
        <f t="shared" si="0"/>
        <v>111</v>
      </c>
      <c r="I18" s="72">
        <v>11</v>
      </c>
      <c r="J18" s="72">
        <v>66</v>
      </c>
      <c r="K18" s="72">
        <v>33</v>
      </c>
      <c r="L18" s="72">
        <v>1</v>
      </c>
      <c r="M18" s="73">
        <f t="shared" si="1"/>
        <v>9.9099099099099099</v>
      </c>
      <c r="N18" s="73">
        <f t="shared" si="2"/>
        <v>59.45945945945946</v>
      </c>
      <c r="O18" s="73">
        <f t="shared" si="3"/>
        <v>29.72972972972973</v>
      </c>
      <c r="P18" s="73">
        <f t="shared" si="4"/>
        <v>0.90090090090090091</v>
      </c>
      <c r="R18" s="189"/>
      <c r="S18" s="189"/>
      <c r="T18" s="190"/>
    </row>
    <row r="19" spans="1:20" ht="34.5" customHeight="1">
      <c r="A19" s="195"/>
      <c r="B19" s="246" t="s">
        <v>239</v>
      </c>
      <c r="C19" s="246"/>
      <c r="D19" s="246"/>
      <c r="E19" s="246"/>
      <c r="F19" s="246"/>
      <c r="G19" s="246"/>
      <c r="H19" s="71">
        <f t="shared" si="0"/>
        <v>111</v>
      </c>
      <c r="I19" s="72">
        <v>38</v>
      </c>
      <c r="J19" s="72">
        <v>52</v>
      </c>
      <c r="K19" s="72">
        <v>20</v>
      </c>
      <c r="L19" s="72">
        <v>1</v>
      </c>
      <c r="M19" s="73">
        <f t="shared" si="1"/>
        <v>34.234234234234236</v>
      </c>
      <c r="N19" s="73">
        <f t="shared" si="2"/>
        <v>46.846846846846844</v>
      </c>
      <c r="O19" s="73">
        <f t="shared" si="3"/>
        <v>18.018018018018019</v>
      </c>
      <c r="P19" s="73">
        <f t="shared" si="4"/>
        <v>0.90090090090090091</v>
      </c>
      <c r="R19" s="189"/>
      <c r="S19" s="189"/>
      <c r="T19" s="190"/>
    </row>
    <row r="20" spans="1:20" ht="34.5" customHeight="1">
      <c r="A20" s="195"/>
      <c r="B20" s="247" t="s">
        <v>83</v>
      </c>
      <c r="C20" s="247"/>
      <c r="D20" s="247"/>
      <c r="E20" s="247"/>
      <c r="F20" s="247"/>
      <c r="G20" s="247"/>
      <c r="H20" s="67">
        <f t="shared" si="0"/>
        <v>111</v>
      </c>
      <c r="I20" s="68">
        <v>11</v>
      </c>
      <c r="J20" s="68">
        <v>62</v>
      </c>
      <c r="K20" s="68">
        <v>34</v>
      </c>
      <c r="L20" s="68">
        <v>4</v>
      </c>
      <c r="M20" s="69">
        <f t="shared" si="1"/>
        <v>9.9099099099099099</v>
      </c>
      <c r="N20" s="69">
        <f t="shared" si="2"/>
        <v>55.85585585585585</v>
      </c>
      <c r="O20" s="69">
        <f t="shared" si="3"/>
        <v>30.630630630630627</v>
      </c>
      <c r="P20" s="69">
        <f t="shared" si="4"/>
        <v>3.6036036036036037</v>
      </c>
      <c r="R20" s="189"/>
      <c r="S20" s="189"/>
      <c r="T20" s="190"/>
    </row>
    <row r="21" spans="1:20" ht="34.5" customHeight="1">
      <c r="A21" s="195"/>
      <c r="B21" s="246" t="s">
        <v>240</v>
      </c>
      <c r="C21" s="246"/>
      <c r="D21" s="246"/>
      <c r="E21" s="246"/>
      <c r="F21" s="246"/>
      <c r="G21" s="246"/>
      <c r="H21" s="71">
        <f t="shared" si="0"/>
        <v>111</v>
      </c>
      <c r="I21" s="72">
        <v>13</v>
      </c>
      <c r="J21" s="72">
        <v>58</v>
      </c>
      <c r="K21" s="72">
        <v>35</v>
      </c>
      <c r="L21" s="72">
        <v>5</v>
      </c>
      <c r="M21" s="73">
        <f t="shared" si="1"/>
        <v>11.711711711711711</v>
      </c>
      <c r="N21" s="73">
        <f t="shared" si="2"/>
        <v>52.252252252252248</v>
      </c>
      <c r="O21" s="73">
        <f t="shared" si="3"/>
        <v>31.531531531531531</v>
      </c>
      <c r="P21" s="73">
        <f t="shared" si="4"/>
        <v>4.5045045045045047</v>
      </c>
      <c r="R21" s="189"/>
      <c r="S21" s="189"/>
      <c r="T21" s="190"/>
    </row>
    <row r="22" spans="1:20" ht="34.5" customHeight="1">
      <c r="A22" s="195"/>
      <c r="B22" s="246" t="s">
        <v>213</v>
      </c>
      <c r="C22" s="246"/>
      <c r="D22" s="246"/>
      <c r="E22" s="246"/>
      <c r="F22" s="246"/>
      <c r="G22" s="246"/>
      <c r="H22" s="71">
        <f t="shared" si="0"/>
        <v>111</v>
      </c>
      <c r="I22" s="72">
        <v>10</v>
      </c>
      <c r="J22" s="72">
        <v>57</v>
      </c>
      <c r="K22" s="72">
        <v>40</v>
      </c>
      <c r="L22" s="72">
        <v>4</v>
      </c>
      <c r="M22" s="73">
        <f t="shared" si="1"/>
        <v>9.0090090090090094</v>
      </c>
      <c r="N22" s="73">
        <f t="shared" si="2"/>
        <v>51.351351351351347</v>
      </c>
      <c r="O22" s="73">
        <f t="shared" si="3"/>
        <v>36.036036036036037</v>
      </c>
      <c r="P22" s="73">
        <f t="shared" si="4"/>
        <v>3.6036036036036037</v>
      </c>
      <c r="R22" s="189"/>
      <c r="S22" s="189"/>
      <c r="T22" s="190"/>
    </row>
    <row r="23" spans="1:20" ht="34.5" customHeight="1">
      <c r="A23" s="195"/>
      <c r="B23" s="246" t="s">
        <v>241</v>
      </c>
      <c r="C23" s="246"/>
      <c r="D23" s="246"/>
      <c r="E23" s="246"/>
      <c r="F23" s="246"/>
      <c r="G23" s="246"/>
      <c r="H23" s="71">
        <f t="shared" si="0"/>
        <v>111</v>
      </c>
      <c r="I23" s="72">
        <v>16</v>
      </c>
      <c r="J23" s="72">
        <v>55</v>
      </c>
      <c r="K23" s="72">
        <v>36</v>
      </c>
      <c r="L23" s="72">
        <v>4</v>
      </c>
      <c r="M23" s="73">
        <f t="shared" si="1"/>
        <v>14.414414414414415</v>
      </c>
      <c r="N23" s="73">
        <f t="shared" si="2"/>
        <v>49.549549549549546</v>
      </c>
      <c r="O23" s="73">
        <f t="shared" si="3"/>
        <v>32.432432432432435</v>
      </c>
      <c r="P23" s="73">
        <f t="shared" si="4"/>
        <v>3.6036036036036037</v>
      </c>
      <c r="R23" s="189"/>
      <c r="S23" s="189"/>
      <c r="T23" s="194"/>
    </row>
    <row r="24" spans="1:20" ht="34.5" customHeight="1">
      <c r="A24" s="195"/>
      <c r="B24" s="246" t="s">
        <v>85</v>
      </c>
      <c r="C24" s="246"/>
      <c r="D24" s="246"/>
      <c r="E24" s="246"/>
      <c r="F24" s="246"/>
      <c r="G24" s="246"/>
      <c r="H24" s="71">
        <f t="shared" si="0"/>
        <v>111</v>
      </c>
      <c r="I24" s="72">
        <v>14</v>
      </c>
      <c r="J24" s="72">
        <v>62</v>
      </c>
      <c r="K24" s="72">
        <v>33</v>
      </c>
      <c r="L24" s="72">
        <v>2</v>
      </c>
      <c r="M24" s="73">
        <f t="shared" si="1"/>
        <v>12.612612612612612</v>
      </c>
      <c r="N24" s="73">
        <f t="shared" si="2"/>
        <v>55.85585585585585</v>
      </c>
      <c r="O24" s="73">
        <f t="shared" si="3"/>
        <v>29.72972972972973</v>
      </c>
      <c r="P24" s="73">
        <f t="shared" si="4"/>
        <v>1.8018018018018018</v>
      </c>
      <c r="R24" s="189"/>
      <c r="S24" s="189"/>
      <c r="T24" s="194"/>
    </row>
    <row r="25" spans="1:20" ht="34.5" customHeight="1">
      <c r="A25" s="195"/>
      <c r="B25" s="246" t="s">
        <v>86</v>
      </c>
      <c r="C25" s="246"/>
      <c r="D25" s="246"/>
      <c r="E25" s="246"/>
      <c r="F25" s="246"/>
      <c r="G25" s="246"/>
      <c r="H25" s="71">
        <f t="shared" si="0"/>
        <v>111</v>
      </c>
      <c r="I25" s="72">
        <v>34</v>
      </c>
      <c r="J25" s="72">
        <v>62</v>
      </c>
      <c r="K25" s="72">
        <v>13</v>
      </c>
      <c r="L25" s="72">
        <v>2</v>
      </c>
      <c r="M25" s="73">
        <f t="shared" si="1"/>
        <v>30.630630630630627</v>
      </c>
      <c r="N25" s="73">
        <f t="shared" si="2"/>
        <v>55.85585585585585</v>
      </c>
      <c r="O25" s="73">
        <f t="shared" si="3"/>
        <v>11.711711711711711</v>
      </c>
      <c r="P25" s="73">
        <f t="shared" si="4"/>
        <v>1.8018018018018018</v>
      </c>
      <c r="R25" s="189"/>
      <c r="S25" s="189"/>
      <c r="T25" s="190"/>
    </row>
    <row r="26" spans="1:20" ht="34.5" customHeight="1">
      <c r="B26" s="246" t="s">
        <v>242</v>
      </c>
      <c r="C26" s="246"/>
      <c r="D26" s="246"/>
      <c r="E26" s="246"/>
      <c r="F26" s="246"/>
      <c r="G26" s="246"/>
      <c r="H26" s="71">
        <f t="shared" si="0"/>
        <v>111</v>
      </c>
      <c r="I26" s="72">
        <v>22</v>
      </c>
      <c r="J26" s="72">
        <v>62</v>
      </c>
      <c r="K26" s="72">
        <v>25</v>
      </c>
      <c r="L26" s="72">
        <v>2</v>
      </c>
      <c r="M26" s="73">
        <f t="shared" si="1"/>
        <v>19.81981981981982</v>
      </c>
      <c r="N26" s="73">
        <f t="shared" si="2"/>
        <v>55.85585585585585</v>
      </c>
      <c r="O26" s="73">
        <f t="shared" si="3"/>
        <v>22.522522522522522</v>
      </c>
      <c r="P26" s="73">
        <f t="shared" si="4"/>
        <v>1.8018018018018018</v>
      </c>
      <c r="R26" s="189"/>
      <c r="S26" s="189"/>
      <c r="T26" s="194"/>
    </row>
    <row r="27" spans="1:20" ht="34.5" customHeight="1">
      <c r="B27" s="245" t="s">
        <v>243</v>
      </c>
      <c r="C27" s="245"/>
      <c r="D27" s="245"/>
      <c r="E27" s="245"/>
      <c r="F27" s="245"/>
      <c r="G27" s="245"/>
      <c r="H27" s="74">
        <f t="shared" si="0"/>
        <v>111</v>
      </c>
      <c r="I27" s="75">
        <v>14</v>
      </c>
      <c r="J27" s="75">
        <v>54</v>
      </c>
      <c r="K27" s="75">
        <v>42</v>
      </c>
      <c r="L27" s="75">
        <v>1</v>
      </c>
      <c r="M27" s="76">
        <f t="shared" si="1"/>
        <v>12.612612612612612</v>
      </c>
      <c r="N27" s="76">
        <f t="shared" si="2"/>
        <v>48.648648648648653</v>
      </c>
      <c r="O27" s="76">
        <f t="shared" si="3"/>
        <v>37.837837837837839</v>
      </c>
      <c r="P27" s="76">
        <f t="shared" si="4"/>
        <v>0.90090090090090091</v>
      </c>
      <c r="R27" s="189"/>
      <c r="S27" s="189"/>
      <c r="T27" s="190"/>
    </row>
    <row r="28" spans="1:20" ht="12.75" customHeight="1">
      <c r="B28" s="191"/>
      <c r="C28" s="191"/>
      <c r="D28" s="191"/>
      <c r="E28" s="191"/>
      <c r="F28" s="191"/>
      <c r="G28" s="191"/>
      <c r="H28" s="71"/>
      <c r="I28" s="72"/>
      <c r="J28" s="72"/>
      <c r="K28" s="72"/>
      <c r="L28" s="72"/>
      <c r="M28" s="73"/>
      <c r="N28" s="73"/>
      <c r="O28" s="252" t="s">
        <v>204</v>
      </c>
      <c r="P28" s="252"/>
    </row>
    <row r="29" spans="1:20" ht="12.75" customHeight="1">
      <c r="B29" s="196" t="s">
        <v>164</v>
      </c>
    </row>
    <row r="30" spans="1:20" ht="12.75" customHeight="1">
      <c r="B30" s="196" t="s">
        <v>244</v>
      </c>
    </row>
    <row r="31" spans="1:20" ht="12.75" customHeight="1">
      <c r="B31" s="244"/>
      <c r="C31" s="244"/>
      <c r="D31" s="244"/>
      <c r="E31" s="244"/>
      <c r="F31" s="244"/>
      <c r="G31" s="244"/>
    </row>
    <row r="32" spans="1:20" s="197" customFormat="1" ht="12.75" customHeight="1"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</row>
    <row r="33" spans="2:16" s="197" customFormat="1" ht="12.75" customHeight="1"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</row>
  </sheetData>
  <sheetProtection sheet="1"/>
  <mergeCells count="27">
    <mergeCell ref="B22:G22"/>
    <mergeCell ref="I4:L4"/>
    <mergeCell ref="B26:G26"/>
    <mergeCell ref="B32:P33"/>
    <mergeCell ref="B13:G13"/>
    <mergeCell ref="B15:G15"/>
    <mergeCell ref="B14:G14"/>
    <mergeCell ref="B18:G18"/>
    <mergeCell ref="O28:P28"/>
    <mergeCell ref="B17:G17"/>
    <mergeCell ref="B16:G16"/>
    <mergeCell ref="B12:G12"/>
    <mergeCell ref="B20:G20"/>
    <mergeCell ref="H4:H6"/>
    <mergeCell ref="B9:G9"/>
    <mergeCell ref="B10:G10"/>
    <mergeCell ref="B8:G8"/>
    <mergeCell ref="B2:M2"/>
    <mergeCell ref="M4:P4"/>
    <mergeCell ref="B31:G31"/>
    <mergeCell ref="B27:G27"/>
    <mergeCell ref="B24:G24"/>
    <mergeCell ref="B23:G23"/>
    <mergeCell ref="B25:G25"/>
    <mergeCell ref="B21:G21"/>
    <mergeCell ref="B19:G19"/>
    <mergeCell ref="B11:G1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5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2:R37"/>
  <sheetViews>
    <sheetView workbookViewId="0"/>
  </sheetViews>
  <sheetFormatPr defaultRowHeight="12.75"/>
  <cols>
    <col min="1" max="1" width="1.85546875" style="19" customWidth="1"/>
    <col min="2" max="2" width="8.28515625" style="19" customWidth="1"/>
    <col min="3" max="3" width="8.28515625" style="130" customWidth="1"/>
    <col min="4" max="6" width="8.28515625" style="19" customWidth="1"/>
    <col min="7" max="7" width="8.140625" style="19" customWidth="1"/>
    <col min="8" max="8" width="9.7109375" style="19" customWidth="1"/>
    <col min="9" max="9" width="10.85546875" style="19" customWidth="1"/>
    <col min="10" max="10" width="8.42578125" style="19" customWidth="1"/>
    <col min="11" max="11" width="11.42578125" style="19" customWidth="1"/>
    <col min="12" max="12" width="10.42578125" style="19" customWidth="1"/>
    <col min="13" max="13" width="10.28515625" style="19" customWidth="1"/>
    <col min="14" max="14" width="9.42578125" style="19" customWidth="1"/>
    <col min="15" max="15" width="9.85546875" style="19" customWidth="1"/>
    <col min="16" max="16" width="10.5703125" style="179" customWidth="1"/>
    <col min="17" max="16384" width="9.140625" style="19"/>
  </cols>
  <sheetData>
    <row r="2" spans="1:18" ht="14.25" customHeight="1">
      <c r="B2" s="258" t="s">
        <v>279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8" ht="12.7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8" ht="12.75" customHeight="1">
      <c r="B4" s="198"/>
      <c r="C4" s="198"/>
      <c r="D4" s="198"/>
      <c r="E4" s="198"/>
      <c r="F4" s="198"/>
      <c r="G4" s="198"/>
      <c r="H4" s="248" t="s">
        <v>211</v>
      </c>
      <c r="I4" s="242" t="s">
        <v>261</v>
      </c>
      <c r="J4" s="243"/>
      <c r="K4" s="243"/>
      <c r="L4" s="243"/>
      <c r="M4" s="242" t="s">
        <v>262</v>
      </c>
      <c r="N4" s="243"/>
      <c r="O4" s="243"/>
      <c r="P4" s="243"/>
    </row>
    <row r="5" spans="1:18" ht="21.75" customHeight="1">
      <c r="H5" s="259"/>
      <c r="I5" s="183" t="s">
        <v>190</v>
      </c>
      <c r="J5" s="183" t="s">
        <v>191</v>
      </c>
      <c r="K5" s="199" t="s">
        <v>192</v>
      </c>
      <c r="L5" s="183" t="s">
        <v>193</v>
      </c>
      <c r="M5" s="183" t="s">
        <v>190</v>
      </c>
      <c r="N5" s="183" t="s">
        <v>191</v>
      </c>
      <c r="O5" s="183" t="s">
        <v>192</v>
      </c>
      <c r="P5" s="183" t="s">
        <v>193</v>
      </c>
    </row>
    <row r="6" spans="1:18" ht="4.5" customHeight="1">
      <c r="B6" s="185"/>
      <c r="C6" s="185"/>
      <c r="D6" s="185"/>
      <c r="E6" s="185"/>
      <c r="F6" s="185"/>
      <c r="G6" s="185"/>
      <c r="H6" s="186"/>
      <c r="I6" s="200"/>
      <c r="J6" s="201"/>
      <c r="K6" s="201"/>
      <c r="L6" s="200"/>
      <c r="M6" s="187"/>
      <c r="N6" s="187"/>
      <c r="O6" s="187"/>
      <c r="P6" s="188"/>
    </row>
    <row r="7" spans="1:18" ht="34.5" customHeight="1">
      <c r="B7" s="247" t="s">
        <v>232</v>
      </c>
      <c r="C7" s="247"/>
      <c r="D7" s="247"/>
      <c r="E7" s="247"/>
      <c r="F7" s="247"/>
      <c r="G7" s="247"/>
      <c r="H7" s="112">
        <f t="shared" ref="H7:H30" si="0">SUM(I7+J7+K7+L7)</f>
        <v>1496</v>
      </c>
      <c r="I7" s="202">
        <v>194</v>
      </c>
      <c r="J7" s="202">
        <v>843</v>
      </c>
      <c r="K7" s="202">
        <v>438</v>
      </c>
      <c r="L7" s="202">
        <v>21</v>
      </c>
      <c r="M7" s="109">
        <f t="shared" ref="M7:M30" si="1">SUM(I7/H7*100)</f>
        <v>12.967914438502673</v>
      </c>
      <c r="N7" s="109">
        <f t="shared" ref="N7:N30" si="2">SUM(J7/H7*100)</f>
        <v>56.350267379679138</v>
      </c>
      <c r="O7" s="109">
        <f t="shared" ref="O7:O30" si="3">SUM(K7/H7*100)</f>
        <v>29.27807486631016</v>
      </c>
      <c r="P7" s="109">
        <f t="shared" ref="P7:P30" si="4">SUM(L7/H7*100)</f>
        <v>1.4037433155080214</v>
      </c>
      <c r="R7" s="203"/>
    </row>
    <row r="8" spans="1:18" s="192" customFormat="1" ht="34.5" customHeight="1">
      <c r="B8" s="246" t="s">
        <v>78</v>
      </c>
      <c r="C8" s="246"/>
      <c r="D8" s="246"/>
      <c r="E8" s="246"/>
      <c r="F8" s="246"/>
      <c r="G8" s="246"/>
      <c r="H8" s="113">
        <f t="shared" si="0"/>
        <v>1496</v>
      </c>
      <c r="I8" s="204">
        <v>227</v>
      </c>
      <c r="J8" s="204">
        <v>834</v>
      </c>
      <c r="K8" s="204">
        <v>414</v>
      </c>
      <c r="L8" s="204">
        <v>21</v>
      </c>
      <c r="M8" s="110">
        <f t="shared" si="1"/>
        <v>15.17379679144385</v>
      </c>
      <c r="N8" s="110">
        <f t="shared" si="2"/>
        <v>55.748663101604279</v>
      </c>
      <c r="O8" s="110">
        <f t="shared" si="3"/>
        <v>27.673796791443849</v>
      </c>
      <c r="P8" s="110">
        <f t="shared" si="4"/>
        <v>1.4037433155080214</v>
      </c>
    </row>
    <row r="9" spans="1:18" ht="34.5" customHeight="1">
      <c r="B9" s="247" t="s">
        <v>233</v>
      </c>
      <c r="C9" s="247"/>
      <c r="D9" s="247"/>
      <c r="E9" s="247"/>
      <c r="F9" s="247"/>
      <c r="G9" s="247"/>
      <c r="H9" s="112">
        <f t="shared" si="0"/>
        <v>1496</v>
      </c>
      <c r="I9" s="202">
        <v>185</v>
      </c>
      <c r="J9" s="202">
        <v>888</v>
      </c>
      <c r="K9" s="202">
        <v>406</v>
      </c>
      <c r="L9" s="202">
        <v>17</v>
      </c>
      <c r="M9" s="109">
        <f t="shared" si="1"/>
        <v>12.366310160427807</v>
      </c>
      <c r="N9" s="109">
        <f t="shared" si="2"/>
        <v>59.358288770053477</v>
      </c>
      <c r="O9" s="109">
        <f t="shared" si="3"/>
        <v>27.139037433155078</v>
      </c>
      <c r="P9" s="109">
        <f t="shared" si="4"/>
        <v>1.1363636363636365</v>
      </c>
    </row>
    <row r="10" spans="1:18" ht="34.5" customHeight="1">
      <c r="B10" s="246" t="s">
        <v>234</v>
      </c>
      <c r="C10" s="246"/>
      <c r="D10" s="246"/>
      <c r="E10" s="246"/>
      <c r="F10" s="246"/>
      <c r="G10" s="246"/>
      <c r="H10" s="113">
        <f t="shared" si="0"/>
        <v>1496</v>
      </c>
      <c r="I10" s="204">
        <v>202</v>
      </c>
      <c r="J10" s="204">
        <v>852</v>
      </c>
      <c r="K10" s="204">
        <v>433</v>
      </c>
      <c r="L10" s="204">
        <v>9</v>
      </c>
      <c r="M10" s="110">
        <f t="shared" si="1"/>
        <v>13.502673796791445</v>
      </c>
      <c r="N10" s="110">
        <f t="shared" si="2"/>
        <v>56.951871657754005</v>
      </c>
      <c r="O10" s="110">
        <f t="shared" si="3"/>
        <v>28.943850267379677</v>
      </c>
      <c r="P10" s="110">
        <f t="shared" si="4"/>
        <v>0.60160427807486627</v>
      </c>
    </row>
    <row r="11" spans="1:18" ht="34.5" customHeight="1">
      <c r="B11" s="246" t="s">
        <v>79</v>
      </c>
      <c r="C11" s="246"/>
      <c r="D11" s="246"/>
      <c r="E11" s="246"/>
      <c r="F11" s="246"/>
      <c r="G11" s="246"/>
      <c r="H11" s="113">
        <f t="shared" si="0"/>
        <v>1496</v>
      </c>
      <c r="I11" s="204">
        <v>362</v>
      </c>
      <c r="J11" s="204">
        <v>917</v>
      </c>
      <c r="K11" s="204">
        <v>208</v>
      </c>
      <c r="L11" s="204">
        <v>9</v>
      </c>
      <c r="M11" s="110">
        <f t="shared" si="1"/>
        <v>24.197860962566846</v>
      </c>
      <c r="N11" s="110">
        <f t="shared" si="2"/>
        <v>61.29679144385026</v>
      </c>
      <c r="O11" s="110">
        <f t="shared" si="3"/>
        <v>13.903743315508022</v>
      </c>
      <c r="P11" s="110">
        <f t="shared" si="4"/>
        <v>0.60160427807486627</v>
      </c>
    </row>
    <row r="12" spans="1:18" ht="34.5" customHeight="1">
      <c r="B12" s="246" t="s">
        <v>235</v>
      </c>
      <c r="C12" s="246"/>
      <c r="D12" s="246"/>
      <c r="E12" s="246"/>
      <c r="F12" s="246"/>
      <c r="G12" s="246"/>
      <c r="H12" s="113">
        <f t="shared" si="0"/>
        <v>1496</v>
      </c>
      <c r="I12" s="204">
        <v>212</v>
      </c>
      <c r="J12" s="204">
        <v>920</v>
      </c>
      <c r="K12" s="204">
        <v>358</v>
      </c>
      <c r="L12" s="204">
        <v>6</v>
      </c>
      <c r="M12" s="110">
        <f t="shared" si="1"/>
        <v>14.171122994652407</v>
      </c>
      <c r="N12" s="110">
        <f t="shared" si="2"/>
        <v>61.497326203208559</v>
      </c>
      <c r="O12" s="110">
        <f t="shared" si="3"/>
        <v>23.930481283422463</v>
      </c>
      <c r="P12" s="110">
        <f t="shared" si="4"/>
        <v>0.40106951871657759</v>
      </c>
    </row>
    <row r="13" spans="1:18" ht="34.5" customHeight="1">
      <c r="B13" s="246" t="s">
        <v>236</v>
      </c>
      <c r="C13" s="246"/>
      <c r="D13" s="246"/>
      <c r="E13" s="246"/>
      <c r="F13" s="246"/>
      <c r="G13" s="246"/>
      <c r="H13" s="113">
        <f t="shared" si="0"/>
        <v>1496</v>
      </c>
      <c r="I13" s="204">
        <v>245</v>
      </c>
      <c r="J13" s="204">
        <v>793</v>
      </c>
      <c r="K13" s="204">
        <v>439</v>
      </c>
      <c r="L13" s="204">
        <v>19</v>
      </c>
      <c r="M13" s="110">
        <f t="shared" si="1"/>
        <v>16.377005347593581</v>
      </c>
      <c r="N13" s="110">
        <f t="shared" si="2"/>
        <v>53.008021390374324</v>
      </c>
      <c r="O13" s="110">
        <f t="shared" si="3"/>
        <v>29.344919786096256</v>
      </c>
      <c r="P13" s="110">
        <f t="shared" si="4"/>
        <v>1.2700534759358288</v>
      </c>
    </row>
    <row r="14" spans="1:18" ht="34.5" customHeight="1">
      <c r="B14" s="246" t="s">
        <v>237</v>
      </c>
      <c r="C14" s="246"/>
      <c r="D14" s="246"/>
      <c r="E14" s="246"/>
      <c r="F14" s="246"/>
      <c r="G14" s="246"/>
      <c r="H14" s="113">
        <f t="shared" si="0"/>
        <v>1496</v>
      </c>
      <c r="I14" s="204">
        <v>148</v>
      </c>
      <c r="J14" s="204">
        <v>740</v>
      </c>
      <c r="K14" s="204">
        <v>593</v>
      </c>
      <c r="L14" s="204">
        <v>15</v>
      </c>
      <c r="M14" s="110">
        <f t="shared" si="1"/>
        <v>9.8930481283422473</v>
      </c>
      <c r="N14" s="110">
        <f t="shared" si="2"/>
        <v>49.465240641711226</v>
      </c>
      <c r="O14" s="110">
        <f t="shared" si="3"/>
        <v>39.639037433155075</v>
      </c>
      <c r="P14" s="110">
        <f t="shared" si="4"/>
        <v>1.0026737967914439</v>
      </c>
    </row>
    <row r="15" spans="1:18" ht="34.5" customHeight="1">
      <c r="B15" s="247" t="s">
        <v>80</v>
      </c>
      <c r="C15" s="247"/>
      <c r="D15" s="247"/>
      <c r="E15" s="247"/>
      <c r="F15" s="247"/>
      <c r="G15" s="247"/>
      <c r="H15" s="112">
        <f t="shared" si="0"/>
        <v>1496</v>
      </c>
      <c r="I15" s="202">
        <v>239</v>
      </c>
      <c r="J15" s="202">
        <v>859</v>
      </c>
      <c r="K15" s="202">
        <v>381</v>
      </c>
      <c r="L15" s="202">
        <v>17</v>
      </c>
      <c r="M15" s="109">
        <f t="shared" si="1"/>
        <v>15.975935828877006</v>
      </c>
      <c r="N15" s="109">
        <f t="shared" si="2"/>
        <v>57.419786096256686</v>
      </c>
      <c r="O15" s="109">
        <f t="shared" si="3"/>
        <v>25.467914438502675</v>
      </c>
      <c r="P15" s="109">
        <f t="shared" si="4"/>
        <v>1.1363636363636365</v>
      </c>
    </row>
    <row r="16" spans="1:18" ht="34.5" customHeight="1">
      <c r="A16" s="195">
        <v>4</v>
      </c>
      <c r="B16" s="246" t="s">
        <v>81</v>
      </c>
      <c r="C16" s="246"/>
      <c r="D16" s="246"/>
      <c r="E16" s="246"/>
      <c r="F16" s="246"/>
      <c r="G16" s="246"/>
      <c r="H16" s="113">
        <f t="shared" si="0"/>
        <v>737</v>
      </c>
      <c r="I16" s="204">
        <v>169</v>
      </c>
      <c r="J16" s="204">
        <v>400</v>
      </c>
      <c r="K16" s="204">
        <v>166</v>
      </c>
      <c r="L16" s="204">
        <v>2</v>
      </c>
      <c r="M16" s="110">
        <f t="shared" si="1"/>
        <v>22.930800542740844</v>
      </c>
      <c r="N16" s="110">
        <f t="shared" si="2"/>
        <v>54.274084124830388</v>
      </c>
      <c r="O16" s="110">
        <f t="shared" si="3"/>
        <v>22.523744911804613</v>
      </c>
      <c r="P16" s="110">
        <f t="shared" si="4"/>
        <v>0.27137042062415195</v>
      </c>
    </row>
    <row r="17" spans="1:16" ht="34.5" customHeight="1">
      <c r="A17" s="195">
        <v>3</v>
      </c>
      <c r="B17" s="246" t="s">
        <v>212</v>
      </c>
      <c r="C17" s="247"/>
      <c r="D17" s="247"/>
      <c r="E17" s="247"/>
      <c r="F17" s="247"/>
      <c r="G17" s="247"/>
      <c r="H17" s="113">
        <f t="shared" si="0"/>
        <v>759</v>
      </c>
      <c r="I17" s="204">
        <v>102</v>
      </c>
      <c r="J17" s="204">
        <v>402</v>
      </c>
      <c r="K17" s="204">
        <v>237</v>
      </c>
      <c r="L17" s="204">
        <v>18</v>
      </c>
      <c r="M17" s="110">
        <f t="shared" si="1"/>
        <v>13.438735177865613</v>
      </c>
      <c r="N17" s="110">
        <f t="shared" si="2"/>
        <v>52.964426877470359</v>
      </c>
      <c r="O17" s="110">
        <f t="shared" si="3"/>
        <v>31.225296442687743</v>
      </c>
      <c r="P17" s="110">
        <f t="shared" si="4"/>
        <v>2.3715415019762842</v>
      </c>
    </row>
    <row r="18" spans="1:16" ht="34.5" customHeight="1">
      <c r="A18" s="195"/>
      <c r="B18" s="246" t="s">
        <v>238</v>
      </c>
      <c r="C18" s="246"/>
      <c r="D18" s="246"/>
      <c r="E18" s="246"/>
      <c r="F18" s="246"/>
      <c r="G18" s="246"/>
      <c r="H18" s="113">
        <f t="shared" si="0"/>
        <v>1496</v>
      </c>
      <c r="I18" s="204">
        <v>215</v>
      </c>
      <c r="J18" s="204">
        <v>910</v>
      </c>
      <c r="K18" s="204">
        <v>362</v>
      </c>
      <c r="L18" s="204">
        <v>9</v>
      </c>
      <c r="M18" s="110">
        <f t="shared" si="1"/>
        <v>14.371657754010695</v>
      </c>
      <c r="N18" s="110">
        <f t="shared" si="2"/>
        <v>60.828877005347593</v>
      </c>
      <c r="O18" s="110">
        <f t="shared" si="3"/>
        <v>24.197860962566846</v>
      </c>
      <c r="P18" s="110">
        <f t="shared" si="4"/>
        <v>0.60160427807486627</v>
      </c>
    </row>
    <row r="19" spans="1:16" ht="34.5" customHeight="1">
      <c r="A19" s="195">
        <v>4</v>
      </c>
      <c r="B19" s="246" t="s">
        <v>82</v>
      </c>
      <c r="C19" s="246"/>
      <c r="D19" s="246"/>
      <c r="E19" s="246"/>
      <c r="F19" s="246"/>
      <c r="G19" s="246"/>
      <c r="H19" s="113">
        <f t="shared" si="0"/>
        <v>737</v>
      </c>
      <c r="I19" s="204">
        <v>124</v>
      </c>
      <c r="J19" s="204">
        <v>412</v>
      </c>
      <c r="K19" s="204">
        <v>198</v>
      </c>
      <c r="L19" s="204">
        <v>3</v>
      </c>
      <c r="M19" s="110">
        <f t="shared" si="1"/>
        <v>16.824966078697422</v>
      </c>
      <c r="N19" s="110">
        <f t="shared" si="2"/>
        <v>55.902306648575305</v>
      </c>
      <c r="O19" s="110">
        <f t="shared" si="3"/>
        <v>26.865671641791046</v>
      </c>
      <c r="P19" s="110">
        <f t="shared" si="4"/>
        <v>0.40705563093622793</v>
      </c>
    </row>
    <row r="20" spans="1:16" ht="34.5" customHeight="1">
      <c r="A20" s="195"/>
      <c r="B20" s="246" t="s">
        <v>239</v>
      </c>
      <c r="C20" s="246"/>
      <c r="D20" s="246"/>
      <c r="E20" s="246"/>
      <c r="F20" s="246"/>
      <c r="G20" s="246"/>
      <c r="H20" s="113">
        <f t="shared" si="0"/>
        <v>1496</v>
      </c>
      <c r="I20" s="204">
        <v>510</v>
      </c>
      <c r="J20" s="204">
        <v>783</v>
      </c>
      <c r="K20" s="204">
        <v>195</v>
      </c>
      <c r="L20" s="204">
        <v>8</v>
      </c>
      <c r="M20" s="110">
        <f t="shared" si="1"/>
        <v>34.090909090909086</v>
      </c>
      <c r="N20" s="110">
        <f t="shared" si="2"/>
        <v>52.339572192513373</v>
      </c>
      <c r="O20" s="110">
        <f t="shared" si="3"/>
        <v>13.034759358288769</v>
      </c>
      <c r="P20" s="110">
        <f t="shared" si="4"/>
        <v>0.53475935828876997</v>
      </c>
    </row>
    <row r="21" spans="1:16" ht="34.5" customHeight="1">
      <c r="A21" s="195"/>
      <c r="B21" s="247" t="s">
        <v>83</v>
      </c>
      <c r="C21" s="247"/>
      <c r="D21" s="247"/>
      <c r="E21" s="247"/>
      <c r="F21" s="247"/>
      <c r="G21" s="247"/>
      <c r="H21" s="112">
        <f t="shared" si="0"/>
        <v>1496</v>
      </c>
      <c r="I21" s="202">
        <v>215</v>
      </c>
      <c r="J21" s="202">
        <v>841</v>
      </c>
      <c r="K21" s="202">
        <v>420</v>
      </c>
      <c r="L21" s="202">
        <v>20</v>
      </c>
      <c r="M21" s="109">
        <f t="shared" si="1"/>
        <v>14.371657754010695</v>
      </c>
      <c r="N21" s="109">
        <f t="shared" si="2"/>
        <v>56.216577540106947</v>
      </c>
      <c r="O21" s="109">
        <f t="shared" si="3"/>
        <v>28.074866310160431</v>
      </c>
      <c r="P21" s="109">
        <f t="shared" si="4"/>
        <v>1.3368983957219251</v>
      </c>
    </row>
    <row r="22" spans="1:16" ht="34.5" customHeight="1">
      <c r="A22" s="195"/>
      <c r="B22" s="246" t="s">
        <v>240</v>
      </c>
      <c r="C22" s="246"/>
      <c r="D22" s="246"/>
      <c r="E22" s="246"/>
      <c r="F22" s="246"/>
      <c r="G22" s="246"/>
      <c r="H22" s="113">
        <f t="shared" si="0"/>
        <v>1496</v>
      </c>
      <c r="I22" s="204">
        <v>216</v>
      </c>
      <c r="J22" s="204">
        <v>797</v>
      </c>
      <c r="K22" s="204">
        <v>456</v>
      </c>
      <c r="L22" s="204">
        <v>27</v>
      </c>
      <c r="M22" s="110">
        <f t="shared" si="1"/>
        <v>14.438502673796791</v>
      </c>
      <c r="N22" s="110">
        <f t="shared" si="2"/>
        <v>53.275401069518715</v>
      </c>
      <c r="O22" s="110">
        <f t="shared" si="3"/>
        <v>30.481283422459892</v>
      </c>
      <c r="P22" s="110">
        <f t="shared" si="4"/>
        <v>1.8048128342245988</v>
      </c>
    </row>
    <row r="23" spans="1:16" ht="34.5" customHeight="1">
      <c r="A23" s="195">
        <v>3</v>
      </c>
      <c r="B23" s="246" t="s">
        <v>213</v>
      </c>
      <c r="C23" s="246"/>
      <c r="D23" s="246"/>
      <c r="E23" s="246"/>
      <c r="F23" s="246"/>
      <c r="G23" s="246"/>
      <c r="H23" s="113">
        <f t="shared" si="0"/>
        <v>759</v>
      </c>
      <c r="I23" s="204">
        <v>101</v>
      </c>
      <c r="J23" s="204">
        <v>353</v>
      </c>
      <c r="K23" s="204">
        <v>287</v>
      </c>
      <c r="L23" s="204">
        <v>18</v>
      </c>
      <c r="M23" s="110">
        <f t="shared" si="1"/>
        <v>13.306982872200262</v>
      </c>
      <c r="N23" s="110">
        <f t="shared" si="2"/>
        <v>46.50856389986825</v>
      </c>
      <c r="O23" s="110">
        <f t="shared" si="3"/>
        <v>37.812911725955203</v>
      </c>
      <c r="P23" s="110">
        <f t="shared" si="4"/>
        <v>2.3715415019762842</v>
      </c>
    </row>
    <row r="24" spans="1:16" ht="34.5" customHeight="1">
      <c r="A24" s="195">
        <v>4</v>
      </c>
      <c r="B24" s="246" t="s">
        <v>84</v>
      </c>
      <c r="C24" s="246"/>
      <c r="D24" s="246"/>
      <c r="E24" s="246"/>
      <c r="F24" s="246"/>
      <c r="G24" s="246"/>
      <c r="H24" s="113">
        <f t="shared" si="0"/>
        <v>737</v>
      </c>
      <c r="I24" s="204">
        <v>127</v>
      </c>
      <c r="J24" s="204">
        <v>392</v>
      </c>
      <c r="K24" s="204">
        <v>212</v>
      </c>
      <c r="L24" s="204">
        <v>6</v>
      </c>
      <c r="M24" s="110">
        <f t="shared" si="1"/>
        <v>17.232021709633649</v>
      </c>
      <c r="N24" s="110">
        <f t="shared" si="2"/>
        <v>53.188602442333789</v>
      </c>
      <c r="O24" s="110">
        <f t="shared" si="3"/>
        <v>28.765264586160111</v>
      </c>
      <c r="P24" s="110">
        <f t="shared" si="4"/>
        <v>0.81411126187245586</v>
      </c>
    </row>
    <row r="25" spans="1:16" ht="34.5" customHeight="1">
      <c r="A25" s="195"/>
      <c r="B25" s="246" t="s">
        <v>241</v>
      </c>
      <c r="C25" s="246"/>
      <c r="D25" s="246"/>
      <c r="E25" s="246"/>
      <c r="F25" s="246"/>
      <c r="G25" s="246"/>
      <c r="H25" s="113">
        <f t="shared" si="0"/>
        <v>1496</v>
      </c>
      <c r="I25" s="204">
        <v>270</v>
      </c>
      <c r="J25" s="204">
        <v>783</v>
      </c>
      <c r="K25" s="204">
        <v>424</v>
      </c>
      <c r="L25" s="204">
        <v>19</v>
      </c>
      <c r="M25" s="110">
        <f t="shared" si="1"/>
        <v>18.048128342245988</v>
      </c>
      <c r="N25" s="110">
        <f t="shared" si="2"/>
        <v>52.339572192513373</v>
      </c>
      <c r="O25" s="110">
        <f t="shared" si="3"/>
        <v>28.342245989304814</v>
      </c>
      <c r="P25" s="110">
        <f t="shared" si="4"/>
        <v>1.2700534759358288</v>
      </c>
    </row>
    <row r="26" spans="1:16" ht="34.5" customHeight="1">
      <c r="A26" s="195"/>
      <c r="B26" s="246" t="s">
        <v>85</v>
      </c>
      <c r="C26" s="246"/>
      <c r="D26" s="246"/>
      <c r="E26" s="246"/>
      <c r="F26" s="246"/>
      <c r="G26" s="246"/>
      <c r="H26" s="113">
        <f t="shared" si="0"/>
        <v>1496</v>
      </c>
      <c r="I26" s="204">
        <v>221</v>
      </c>
      <c r="J26" s="204">
        <v>842</v>
      </c>
      <c r="K26" s="204">
        <v>419</v>
      </c>
      <c r="L26" s="204">
        <v>14</v>
      </c>
      <c r="M26" s="110">
        <f t="shared" si="1"/>
        <v>14.772727272727273</v>
      </c>
      <c r="N26" s="110">
        <f t="shared" si="2"/>
        <v>56.283422459893053</v>
      </c>
      <c r="O26" s="110">
        <f t="shared" si="3"/>
        <v>28.008021390374331</v>
      </c>
      <c r="P26" s="110">
        <f t="shared" si="4"/>
        <v>0.93582887700534756</v>
      </c>
    </row>
    <row r="27" spans="1:16" ht="34.5" customHeight="1">
      <c r="A27" s="195"/>
      <c r="B27" s="246" t="s">
        <v>86</v>
      </c>
      <c r="C27" s="246"/>
      <c r="D27" s="246"/>
      <c r="E27" s="246"/>
      <c r="F27" s="246"/>
      <c r="G27" s="246"/>
      <c r="H27" s="113">
        <f t="shared" si="0"/>
        <v>1496</v>
      </c>
      <c r="I27" s="204">
        <v>416</v>
      </c>
      <c r="J27" s="204">
        <v>871</v>
      </c>
      <c r="K27" s="204">
        <v>199</v>
      </c>
      <c r="L27" s="204">
        <v>10</v>
      </c>
      <c r="M27" s="110">
        <f t="shared" si="1"/>
        <v>27.807486631016044</v>
      </c>
      <c r="N27" s="110">
        <f t="shared" si="2"/>
        <v>58.221925133689844</v>
      </c>
      <c r="O27" s="110">
        <f t="shared" si="3"/>
        <v>13.302139037433156</v>
      </c>
      <c r="P27" s="110">
        <f t="shared" si="4"/>
        <v>0.66844919786096257</v>
      </c>
    </row>
    <row r="28" spans="1:16" ht="34.5" customHeight="1">
      <c r="A28" s="195">
        <v>4</v>
      </c>
      <c r="B28" s="246" t="s">
        <v>87</v>
      </c>
      <c r="C28" s="246"/>
      <c r="D28" s="246"/>
      <c r="E28" s="246"/>
      <c r="F28" s="246"/>
      <c r="G28" s="246"/>
      <c r="H28" s="113">
        <f t="shared" si="0"/>
        <v>737</v>
      </c>
      <c r="I28" s="204">
        <v>98</v>
      </c>
      <c r="J28" s="204">
        <v>349</v>
      </c>
      <c r="K28" s="204">
        <v>280</v>
      </c>
      <c r="L28" s="204">
        <v>10</v>
      </c>
      <c r="M28" s="110">
        <f t="shared" si="1"/>
        <v>13.297150610583447</v>
      </c>
      <c r="N28" s="110">
        <f t="shared" si="2"/>
        <v>47.354138398914522</v>
      </c>
      <c r="O28" s="110">
        <f t="shared" si="3"/>
        <v>37.991858887381277</v>
      </c>
      <c r="P28" s="110">
        <f t="shared" si="4"/>
        <v>1.3568521031207599</v>
      </c>
    </row>
    <row r="29" spans="1:16" ht="34.5" customHeight="1">
      <c r="B29" s="246" t="s">
        <v>242</v>
      </c>
      <c r="C29" s="246"/>
      <c r="D29" s="246"/>
      <c r="E29" s="246"/>
      <c r="F29" s="246"/>
      <c r="G29" s="246"/>
      <c r="H29" s="113">
        <f t="shared" si="0"/>
        <v>1496</v>
      </c>
      <c r="I29" s="204">
        <v>404</v>
      </c>
      <c r="J29" s="204">
        <v>755</v>
      </c>
      <c r="K29" s="204">
        <v>323</v>
      </c>
      <c r="L29" s="204">
        <v>14</v>
      </c>
      <c r="M29" s="110">
        <f t="shared" si="1"/>
        <v>27.00534759358289</v>
      </c>
      <c r="N29" s="110">
        <f t="shared" si="2"/>
        <v>50.467914438502667</v>
      </c>
      <c r="O29" s="110">
        <f t="shared" si="3"/>
        <v>21.59090909090909</v>
      </c>
      <c r="P29" s="110">
        <f t="shared" si="4"/>
        <v>0.93582887700534756</v>
      </c>
    </row>
    <row r="30" spans="1:16" ht="34.5" customHeight="1">
      <c r="B30" s="245" t="s">
        <v>243</v>
      </c>
      <c r="C30" s="245"/>
      <c r="D30" s="245"/>
      <c r="E30" s="245"/>
      <c r="F30" s="245"/>
      <c r="G30" s="245"/>
      <c r="H30" s="114">
        <f t="shared" si="0"/>
        <v>1496</v>
      </c>
      <c r="I30" s="205">
        <v>228</v>
      </c>
      <c r="J30" s="205">
        <v>779</v>
      </c>
      <c r="K30" s="205">
        <v>470</v>
      </c>
      <c r="L30" s="205">
        <v>19</v>
      </c>
      <c r="M30" s="111">
        <f t="shared" si="1"/>
        <v>15.240641711229946</v>
      </c>
      <c r="N30" s="111">
        <f t="shared" si="2"/>
        <v>52.072192513368989</v>
      </c>
      <c r="O30" s="111">
        <f t="shared" si="3"/>
        <v>31.417112299465238</v>
      </c>
      <c r="P30" s="110">
        <f t="shared" si="4"/>
        <v>1.2700534759358288</v>
      </c>
    </row>
    <row r="31" spans="1:16">
      <c r="B31" s="206"/>
      <c r="C31" s="206"/>
      <c r="D31" s="206"/>
      <c r="E31" s="206"/>
      <c r="F31" s="206"/>
      <c r="G31" s="206"/>
      <c r="H31" s="50"/>
      <c r="I31" s="72"/>
      <c r="J31" s="72"/>
      <c r="K31" s="72"/>
      <c r="L31" s="72"/>
      <c r="M31" s="73"/>
      <c r="N31" s="73"/>
      <c r="O31" s="256" t="s">
        <v>204</v>
      </c>
      <c r="P31" s="257"/>
    </row>
    <row r="32" spans="1:16" ht="12" customHeight="1">
      <c r="B32" s="207" t="s">
        <v>164</v>
      </c>
      <c r="C32" s="208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</row>
    <row r="33" spans="2:16" ht="15.75" customHeight="1">
      <c r="B33" s="255" t="s">
        <v>246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</row>
    <row r="34" spans="2:16" ht="12.75" customHeight="1">
      <c r="B34" s="253" t="s">
        <v>214</v>
      </c>
      <c r="C34" s="253"/>
      <c r="D34" s="253"/>
      <c r="E34" s="253"/>
      <c r="F34" s="253"/>
      <c r="G34" s="253"/>
      <c r="H34" s="209"/>
      <c r="I34" s="209"/>
      <c r="J34" s="209"/>
      <c r="K34" s="209"/>
      <c r="L34" s="209"/>
      <c r="M34" s="209"/>
      <c r="N34" s="209"/>
      <c r="O34" s="209"/>
      <c r="P34" s="209"/>
    </row>
    <row r="35" spans="2:16" ht="12.75" customHeight="1">
      <c r="B35" s="254" t="s">
        <v>215</v>
      </c>
      <c r="C35" s="254"/>
      <c r="D35" s="254"/>
      <c r="E35" s="254"/>
      <c r="F35" s="254"/>
      <c r="G35" s="254"/>
      <c r="H35" s="254"/>
      <c r="I35" s="209"/>
      <c r="J35" s="209"/>
      <c r="K35" s="209"/>
      <c r="L35" s="209"/>
      <c r="M35" s="209"/>
      <c r="N35" s="209"/>
      <c r="O35" s="209"/>
      <c r="P35" s="209"/>
    </row>
    <row r="36" spans="2:16" ht="12.75" customHeight="1"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</row>
    <row r="37" spans="2:16"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</row>
  </sheetData>
  <sheetProtection sheet="1"/>
  <mergeCells count="33">
    <mergeCell ref="B2:P2"/>
    <mergeCell ref="B10:G10"/>
    <mergeCell ref="B11:G11"/>
    <mergeCell ref="B12:G12"/>
    <mergeCell ref="B8:G8"/>
    <mergeCell ref="B9:G9"/>
    <mergeCell ref="I4:L4"/>
    <mergeCell ref="M4:P4"/>
    <mergeCell ref="H4:H5"/>
    <mergeCell ref="B7:G7"/>
    <mergeCell ref="B13:G13"/>
    <mergeCell ref="B16:G16"/>
    <mergeCell ref="B21:G21"/>
    <mergeCell ref="B19:G19"/>
    <mergeCell ref="O31:P31"/>
    <mergeCell ref="B30:G30"/>
    <mergeCell ref="B27:G27"/>
    <mergeCell ref="B14:G14"/>
    <mergeCell ref="B15:G15"/>
    <mergeCell ref="B17:G17"/>
    <mergeCell ref="B25:G25"/>
    <mergeCell ref="B23:G23"/>
    <mergeCell ref="B24:G24"/>
    <mergeCell ref="B20:G20"/>
    <mergeCell ref="B18:G18"/>
    <mergeCell ref="B22:G22"/>
    <mergeCell ref="B36:P37"/>
    <mergeCell ref="B26:G26"/>
    <mergeCell ref="B34:G34"/>
    <mergeCell ref="B35:H35"/>
    <mergeCell ref="B28:G28"/>
    <mergeCell ref="B29:G29"/>
    <mergeCell ref="B33:P33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2:N24"/>
  <sheetViews>
    <sheetView workbookViewId="0"/>
  </sheetViews>
  <sheetFormatPr defaultRowHeight="12.75"/>
  <cols>
    <col min="1" max="1" width="3.7109375" style="132" customWidth="1"/>
    <col min="2" max="2" width="34" style="132" customWidth="1"/>
    <col min="3" max="3" width="12" style="132" customWidth="1"/>
    <col min="4" max="6" width="10.85546875" style="132" customWidth="1"/>
    <col min="7" max="7" width="12.42578125" style="132" customWidth="1"/>
    <col min="8" max="11" width="10.85546875" style="132" customWidth="1"/>
    <col min="12" max="16384" width="9.140625" style="132"/>
  </cols>
  <sheetData>
    <row r="2" spans="2:14" ht="14.25" customHeight="1">
      <c r="B2" s="258" t="s">
        <v>280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2:14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9"/>
      <c r="N3" s="19"/>
    </row>
    <row r="4" spans="2:14">
      <c r="B4" s="49"/>
      <c r="C4" s="49"/>
      <c r="D4" s="49"/>
      <c r="E4" s="49"/>
      <c r="F4" s="49"/>
      <c r="G4" s="49"/>
      <c r="H4" s="49"/>
      <c r="I4" s="49"/>
      <c r="J4" s="49"/>
      <c r="K4" s="19"/>
      <c r="L4" s="19"/>
      <c r="M4" s="19"/>
      <c r="N4" s="19"/>
    </row>
    <row r="5" spans="2:14" s="210" customFormat="1" ht="15" customHeight="1">
      <c r="B5" s="260"/>
      <c r="C5" s="263" t="s">
        <v>211</v>
      </c>
      <c r="D5" s="261" t="s">
        <v>261</v>
      </c>
      <c r="E5" s="262"/>
      <c r="F5" s="262"/>
      <c r="G5" s="262"/>
      <c r="H5" s="261" t="s">
        <v>262</v>
      </c>
      <c r="I5" s="262"/>
      <c r="J5" s="262"/>
      <c r="K5" s="262"/>
      <c r="L5" s="128"/>
      <c r="M5" s="128"/>
      <c r="N5" s="128"/>
    </row>
    <row r="6" spans="2:14" s="210" customFormat="1" ht="20.25" customHeight="1">
      <c r="B6" s="260"/>
      <c r="C6" s="264"/>
      <c r="D6" s="127" t="s">
        <v>190</v>
      </c>
      <c r="E6" s="127" t="s">
        <v>191</v>
      </c>
      <c r="F6" s="127" t="s">
        <v>192</v>
      </c>
      <c r="G6" s="127" t="s">
        <v>193</v>
      </c>
      <c r="H6" s="127" t="s">
        <v>190</v>
      </c>
      <c r="I6" s="127" t="s">
        <v>191</v>
      </c>
      <c r="J6" s="127" t="s">
        <v>192</v>
      </c>
      <c r="K6" s="127" t="s">
        <v>193</v>
      </c>
      <c r="L6" s="128"/>
      <c r="M6" s="128"/>
      <c r="N6" s="128"/>
    </row>
    <row r="7" spans="2:14" ht="4.5" customHeight="1">
      <c r="B7" s="53"/>
      <c r="C7" s="54"/>
      <c r="D7" s="55"/>
      <c r="E7" s="55"/>
      <c r="F7" s="55"/>
      <c r="G7" s="55"/>
      <c r="H7" s="55"/>
      <c r="I7" s="55"/>
      <c r="J7" s="55"/>
      <c r="K7" s="116"/>
      <c r="L7" s="19"/>
      <c r="M7" s="19"/>
      <c r="N7" s="19"/>
    </row>
    <row r="8" spans="2:14">
      <c r="B8" s="56" t="s">
        <v>264</v>
      </c>
      <c r="C8" s="57">
        <v>111</v>
      </c>
      <c r="D8" s="58">
        <v>10</v>
      </c>
      <c r="E8" s="58">
        <v>59</v>
      </c>
      <c r="F8" s="58">
        <v>38</v>
      </c>
      <c r="G8" s="58">
        <v>4</v>
      </c>
      <c r="H8" s="117">
        <f>SUM(D8/111*100)</f>
        <v>9.0090090090090094</v>
      </c>
      <c r="I8" s="117">
        <f>SUM(E8/111*100)</f>
        <v>53.153153153153156</v>
      </c>
      <c r="J8" s="117">
        <f>SUM(F8/111*100)</f>
        <v>34.234234234234236</v>
      </c>
      <c r="K8" s="124">
        <f>SUM(G8/111*100)</f>
        <v>3.6036036036036037</v>
      </c>
      <c r="L8" s="19"/>
      <c r="M8" s="19"/>
      <c r="N8" s="19"/>
    </row>
    <row r="9" spans="2:14">
      <c r="B9" s="56" t="s">
        <v>250</v>
      </c>
      <c r="C9" s="57">
        <v>151</v>
      </c>
      <c r="D9" s="58">
        <v>23</v>
      </c>
      <c r="E9" s="58">
        <v>83</v>
      </c>
      <c r="F9" s="58">
        <v>41</v>
      </c>
      <c r="G9" s="58">
        <v>4</v>
      </c>
      <c r="H9" s="117">
        <f>SUM(D9/151*100)</f>
        <v>15.231788079470199</v>
      </c>
      <c r="I9" s="117">
        <f>SUM(E9/151*100)</f>
        <v>54.966887417218544</v>
      </c>
      <c r="J9" s="117">
        <f>SUM(F9/151*100)</f>
        <v>27.152317880794701</v>
      </c>
      <c r="K9" s="124">
        <f>SUM(G9/151*100)</f>
        <v>2.6490066225165565</v>
      </c>
      <c r="L9" s="19"/>
      <c r="M9" s="19"/>
      <c r="N9" s="19"/>
    </row>
    <row r="10" spans="2:14" ht="14.85" customHeight="1">
      <c r="B10" s="211" t="s">
        <v>255</v>
      </c>
      <c r="C10" s="123">
        <v>234</v>
      </c>
      <c r="D10" s="122">
        <v>23</v>
      </c>
      <c r="E10" s="162">
        <v>130</v>
      </c>
      <c r="F10" s="162">
        <v>76</v>
      </c>
      <c r="G10" s="162">
        <v>5</v>
      </c>
      <c r="H10" s="117">
        <f>SUM(D10/234*100)</f>
        <v>9.8290598290598297</v>
      </c>
      <c r="I10" s="117">
        <f>SUM(E10/234*100)</f>
        <v>55.555555555555557</v>
      </c>
      <c r="J10" s="117">
        <f>SUM(F10/234*100)</f>
        <v>32.478632478632477</v>
      </c>
      <c r="K10" s="124">
        <f>SUM(G10/234*100)</f>
        <v>2.1367521367521367</v>
      </c>
      <c r="L10" s="19"/>
      <c r="M10" s="19"/>
      <c r="N10" s="19"/>
    </row>
    <row r="11" spans="2:14" ht="14.85" customHeight="1">
      <c r="B11" s="56" t="s">
        <v>245</v>
      </c>
      <c r="C11" s="57">
        <v>205</v>
      </c>
      <c r="D11" s="212">
        <v>26</v>
      </c>
      <c r="E11" s="212">
        <v>109</v>
      </c>
      <c r="F11" s="212">
        <v>64</v>
      </c>
      <c r="G11" s="212">
        <v>6</v>
      </c>
      <c r="H11" s="213">
        <f>SUM(D11/205*100)</f>
        <v>12.682926829268293</v>
      </c>
      <c r="I11" s="213">
        <f>SUM(E11/205*100)</f>
        <v>53.170731707317074</v>
      </c>
      <c r="J11" s="213">
        <f>SUM(F11/205*100)</f>
        <v>31.219512195121951</v>
      </c>
      <c r="K11" s="214">
        <f>SUM(G11/205*100)</f>
        <v>2.9268292682926833</v>
      </c>
      <c r="L11" s="19"/>
    </row>
    <row r="12" spans="2:14" ht="14.85" customHeight="1">
      <c r="B12" s="56" t="s">
        <v>229</v>
      </c>
      <c r="C12" s="57">
        <v>158</v>
      </c>
      <c r="D12" s="212">
        <v>21</v>
      </c>
      <c r="E12" s="212">
        <v>81</v>
      </c>
      <c r="F12" s="212">
        <v>52</v>
      </c>
      <c r="G12" s="212">
        <v>4</v>
      </c>
      <c r="H12" s="213">
        <f>SUM(D12/158*100)</f>
        <v>13.291139240506327</v>
      </c>
      <c r="I12" s="213">
        <f>SUM(E12/158*100)</f>
        <v>51.265822784810119</v>
      </c>
      <c r="J12" s="213">
        <f>SUM(F12/158*100)</f>
        <v>32.911392405063289</v>
      </c>
      <c r="K12" s="214">
        <f>SUM(G12/158*100)</f>
        <v>2.5316455696202533</v>
      </c>
      <c r="L12" s="19"/>
      <c r="M12" s="19"/>
      <c r="N12" s="19"/>
    </row>
    <row r="13" spans="2:14" ht="14.85" customHeight="1">
      <c r="B13" s="56" t="s">
        <v>210</v>
      </c>
      <c r="C13" s="57">
        <v>149</v>
      </c>
      <c r="D13" s="58">
        <v>21</v>
      </c>
      <c r="E13" s="58">
        <v>83</v>
      </c>
      <c r="F13" s="58">
        <v>44</v>
      </c>
      <c r="G13" s="58">
        <v>1</v>
      </c>
      <c r="H13" s="117">
        <f>SUM(D13/149*100)</f>
        <v>14.093959731543624</v>
      </c>
      <c r="I13" s="117">
        <f>SUM(E13/149*100)</f>
        <v>55.70469798657718</v>
      </c>
      <c r="J13" s="117">
        <f>SUM(F13/149*100)</f>
        <v>29.530201342281881</v>
      </c>
      <c r="K13" s="119">
        <f>SUM(G13/149*100)</f>
        <v>0.67114093959731547</v>
      </c>
      <c r="L13" s="19"/>
      <c r="M13" s="19"/>
      <c r="N13" s="19"/>
    </row>
    <row r="14" spans="2:14" ht="14.85" customHeight="1">
      <c r="B14" s="29" t="s">
        <v>209</v>
      </c>
      <c r="C14" s="57">
        <v>256</v>
      </c>
      <c r="D14" s="58">
        <v>39</v>
      </c>
      <c r="E14" s="58">
        <v>152</v>
      </c>
      <c r="F14" s="58">
        <v>59</v>
      </c>
      <c r="G14" s="58">
        <v>6</v>
      </c>
      <c r="H14" s="117">
        <f>SUM(D14/256*100)</f>
        <v>15.234375</v>
      </c>
      <c r="I14" s="117">
        <f>SUM(E14/256*100)</f>
        <v>59.375</v>
      </c>
      <c r="J14" s="117">
        <f>SUM(F14/256*100)</f>
        <v>23.046875</v>
      </c>
      <c r="K14" s="119">
        <f>SUM(G14/256*100)</f>
        <v>2.34375</v>
      </c>
      <c r="L14" s="19"/>
      <c r="M14" s="19"/>
      <c r="N14" s="19"/>
    </row>
    <row r="15" spans="2:14" ht="14.85" customHeight="1">
      <c r="B15" s="29" t="s">
        <v>208</v>
      </c>
      <c r="C15" s="57">
        <v>164</v>
      </c>
      <c r="D15" s="58">
        <v>20</v>
      </c>
      <c r="E15" s="58">
        <v>103</v>
      </c>
      <c r="F15" s="58">
        <v>40</v>
      </c>
      <c r="G15" s="58">
        <v>1</v>
      </c>
      <c r="H15" s="117">
        <f>SUM(D15/164*100)</f>
        <v>12.195121951219512</v>
      </c>
      <c r="I15" s="117">
        <f>SUM(E15/164*100)</f>
        <v>62.804878048780488</v>
      </c>
      <c r="J15" s="117">
        <f>SUM(F15/164*100)</f>
        <v>24.390243902439025</v>
      </c>
      <c r="K15" s="119">
        <f>SUM(G15/164*100)</f>
        <v>0.6097560975609756</v>
      </c>
      <c r="L15" s="19"/>
      <c r="M15" s="19"/>
      <c r="N15" s="19"/>
    </row>
    <row r="16" spans="2:14" ht="14.85" customHeight="1">
      <c r="B16" s="29" t="s">
        <v>275</v>
      </c>
      <c r="C16" s="57">
        <v>60</v>
      </c>
      <c r="D16" s="58">
        <v>8</v>
      </c>
      <c r="E16" s="58">
        <v>34</v>
      </c>
      <c r="F16" s="58">
        <v>16</v>
      </c>
      <c r="G16" s="58">
        <v>2</v>
      </c>
      <c r="H16" s="117">
        <f>SUM(D16/60*100)</f>
        <v>13.333333333333334</v>
      </c>
      <c r="I16" s="117">
        <f>SUM(E16/60*100)</f>
        <v>56.666666666666664</v>
      </c>
      <c r="J16" s="117">
        <f>SUM(F16/60*100)</f>
        <v>26.666666666666668</v>
      </c>
      <c r="K16" s="119">
        <f>SUM(G16/60*100)</f>
        <v>3.3333333333333335</v>
      </c>
      <c r="L16" s="19"/>
      <c r="M16" s="19"/>
      <c r="N16" s="19"/>
    </row>
    <row r="17" spans="2:14" ht="14.85" customHeight="1">
      <c r="B17" s="29" t="s">
        <v>276</v>
      </c>
      <c r="C17" s="57">
        <v>23</v>
      </c>
      <c r="D17" s="58">
        <v>3</v>
      </c>
      <c r="E17" s="58">
        <v>9</v>
      </c>
      <c r="F17" s="58">
        <v>8</v>
      </c>
      <c r="G17" s="58">
        <v>3</v>
      </c>
      <c r="H17" s="118" t="s">
        <v>217</v>
      </c>
      <c r="I17" s="117" t="s">
        <v>217</v>
      </c>
      <c r="J17" s="117" t="s">
        <v>217</v>
      </c>
      <c r="K17" s="119" t="s">
        <v>217</v>
      </c>
      <c r="L17" s="19"/>
      <c r="M17" s="19"/>
      <c r="N17" s="19"/>
    </row>
    <row r="18" spans="2:14" ht="4.5" customHeight="1">
      <c r="B18" s="59"/>
      <c r="C18" s="59"/>
      <c r="D18" s="59"/>
      <c r="E18" s="59"/>
      <c r="F18" s="59"/>
      <c r="G18" s="59"/>
      <c r="H18" s="59"/>
      <c r="I18" s="59"/>
      <c r="J18" s="59"/>
      <c r="K18" s="19"/>
      <c r="L18" s="19"/>
      <c r="M18" s="19"/>
      <c r="N18" s="19"/>
    </row>
    <row r="19" spans="2:14">
      <c r="B19" s="29"/>
      <c r="C19" s="60"/>
      <c r="D19" s="60"/>
      <c r="E19" s="60"/>
      <c r="F19" s="60"/>
      <c r="G19" s="60"/>
      <c r="H19" s="60"/>
      <c r="I19" s="60"/>
      <c r="J19" s="257" t="s">
        <v>204</v>
      </c>
      <c r="K19" s="257"/>
      <c r="L19" s="19"/>
      <c r="M19" s="19"/>
      <c r="N19" s="19"/>
    </row>
    <row r="20" spans="2:14">
      <c r="B20" s="215" t="s">
        <v>247</v>
      </c>
      <c r="C20" s="60"/>
      <c r="D20" s="60"/>
      <c r="E20" s="60"/>
      <c r="F20" s="60"/>
      <c r="G20" s="60"/>
      <c r="H20" s="60"/>
      <c r="I20" s="60"/>
      <c r="J20" s="48"/>
      <c r="K20" s="48"/>
      <c r="L20" s="19"/>
      <c r="M20" s="19"/>
      <c r="N20" s="19"/>
    </row>
    <row r="21" spans="2:14">
      <c r="B21" s="61" t="s">
        <v>277</v>
      </c>
      <c r="C21" s="62"/>
      <c r="D21" s="62"/>
      <c r="E21" s="62"/>
      <c r="F21" s="62"/>
      <c r="G21" s="62"/>
      <c r="H21" s="62"/>
      <c r="I21" s="21"/>
      <c r="J21" s="62"/>
      <c r="K21" s="21"/>
      <c r="L21" s="19"/>
      <c r="M21" s="19"/>
      <c r="N21" s="19"/>
    </row>
    <row r="22" spans="2:14">
      <c r="B22" s="49" t="s">
        <v>278</v>
      </c>
      <c r="C22" s="32"/>
      <c r="D22" s="32"/>
      <c r="E22" s="32"/>
      <c r="F22" s="32"/>
      <c r="G22" s="32"/>
      <c r="H22" s="32"/>
      <c r="I22" s="32"/>
      <c r="J22" s="32"/>
      <c r="K22" s="32"/>
      <c r="L22" s="19"/>
      <c r="M22" s="19"/>
      <c r="N22" s="19"/>
    </row>
    <row r="24" spans="2:14">
      <c r="H24" s="216"/>
    </row>
  </sheetData>
  <sheetProtection sheet="1"/>
  <mergeCells count="6">
    <mergeCell ref="J19:K19"/>
    <mergeCell ref="B2:N2"/>
    <mergeCell ref="B5:B6"/>
    <mergeCell ref="D5:G5"/>
    <mergeCell ref="H5:K5"/>
    <mergeCell ref="C5:C6"/>
  </mergeCells>
  <phoneticPr fontId="3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1:Q181"/>
  <sheetViews>
    <sheetView workbookViewId="0"/>
  </sheetViews>
  <sheetFormatPr defaultRowHeight="12.75"/>
  <cols>
    <col min="1" max="1" width="3.140625" style="132" customWidth="1"/>
    <col min="2" max="4" width="8.28515625" style="132" customWidth="1"/>
    <col min="5" max="5" width="1.5703125" style="132" customWidth="1"/>
    <col min="6" max="6" width="12.85546875" style="132" customWidth="1"/>
    <col min="7" max="10" width="10.85546875" style="132" customWidth="1"/>
    <col min="11" max="16384" width="9.140625" style="132"/>
  </cols>
  <sheetData>
    <row r="1" spans="2:17">
      <c r="B1" s="178"/>
    </row>
    <row r="2" spans="2:17" ht="12.75" customHeight="1">
      <c r="B2" s="271" t="s">
        <v>283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</row>
    <row r="3" spans="2:17" ht="14.25" customHeight="1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7" ht="25.5" customHeight="1">
      <c r="B4" s="217"/>
      <c r="C4" s="217"/>
      <c r="D4" s="217"/>
      <c r="E4" s="218"/>
      <c r="F4" s="180" t="s">
        <v>211</v>
      </c>
      <c r="G4" s="219" t="s">
        <v>190</v>
      </c>
      <c r="H4" s="219" t="s">
        <v>191</v>
      </c>
      <c r="I4" s="219" t="s">
        <v>192</v>
      </c>
      <c r="J4" s="219" t="s">
        <v>193</v>
      </c>
    </row>
    <row r="5" spans="2:17" ht="4.5" customHeight="1">
      <c r="B5" s="49"/>
      <c r="C5" s="18"/>
      <c r="D5" s="18"/>
      <c r="E5" s="18"/>
      <c r="F5" s="18"/>
      <c r="G5" s="18"/>
      <c r="H5" s="18"/>
      <c r="I5" s="18"/>
      <c r="J5" s="19"/>
    </row>
    <row r="6" spans="2:17">
      <c r="B6" s="270" t="s">
        <v>118</v>
      </c>
      <c r="C6" s="270"/>
      <c r="D6" s="270"/>
      <c r="E6" s="17"/>
      <c r="F6" s="17">
        <f>SUM(F8+F22+F47+F64+F75+F91+F104+F139+F160)</f>
        <v>111</v>
      </c>
      <c r="G6" s="17">
        <f>SUM(G8+G22+G47+G64+G75+G91+G104+G139+G160)</f>
        <v>10</v>
      </c>
      <c r="H6" s="17">
        <f>SUM(H8+H22+H47+H64+H75+H91+H104+H139+H160)</f>
        <v>59</v>
      </c>
      <c r="I6" s="17">
        <f>SUM(I8+I22+I47+I64+I75+I91+I104+I139+I160)</f>
        <v>38</v>
      </c>
      <c r="J6" s="17">
        <f>SUM(J8+J22+J47+J64+J75+J91+J104+J139+J160)</f>
        <v>4</v>
      </c>
    </row>
    <row r="7" spans="2:17">
      <c r="B7" s="49"/>
      <c r="C7" s="21"/>
      <c r="D7" s="21"/>
      <c r="E7" s="19"/>
      <c r="F7" s="19"/>
      <c r="G7" s="19"/>
      <c r="H7" s="19"/>
      <c r="I7" s="19"/>
      <c r="J7" s="19"/>
    </row>
    <row r="8" spans="2:17">
      <c r="B8" s="270" t="s">
        <v>119</v>
      </c>
      <c r="C8" s="270"/>
      <c r="D8" s="270"/>
      <c r="E8" s="17"/>
      <c r="F8" s="17">
        <f>SUM(F9:F20)</f>
        <v>6</v>
      </c>
      <c r="G8" s="17">
        <f>SUM(G9:G20)</f>
        <v>1</v>
      </c>
      <c r="H8" s="17">
        <f>SUM(H9:H20)</f>
        <v>3</v>
      </c>
      <c r="I8" s="17">
        <f>SUM(I9:I20)</f>
        <v>1</v>
      </c>
      <c r="J8" s="17">
        <f>SUM(J9:J20)</f>
        <v>1</v>
      </c>
    </row>
    <row r="9" spans="2:17">
      <c r="B9" s="244" t="s">
        <v>154</v>
      </c>
      <c r="C9" s="244"/>
      <c r="D9" s="244"/>
      <c r="E9" s="19"/>
      <c r="F9" s="20">
        <v>1</v>
      </c>
      <c r="G9" s="20">
        <v>0</v>
      </c>
      <c r="H9" s="20">
        <v>1</v>
      </c>
      <c r="I9" s="20">
        <v>0</v>
      </c>
      <c r="J9" s="20">
        <v>0</v>
      </c>
    </row>
    <row r="10" spans="2:17">
      <c r="B10" s="244" t="s">
        <v>1</v>
      </c>
      <c r="C10" s="244"/>
      <c r="D10" s="244"/>
      <c r="E10" s="19"/>
      <c r="F10" s="20">
        <v>2</v>
      </c>
      <c r="G10" s="20">
        <v>0</v>
      </c>
      <c r="H10" s="20">
        <v>0</v>
      </c>
      <c r="I10" s="20">
        <v>1</v>
      </c>
      <c r="J10" s="20">
        <v>1</v>
      </c>
    </row>
    <row r="11" spans="2:17">
      <c r="B11" s="244" t="s">
        <v>62</v>
      </c>
      <c r="C11" s="244"/>
      <c r="D11" s="244"/>
      <c r="E11" s="19"/>
      <c r="F11" s="20">
        <v>0</v>
      </c>
      <c r="G11" s="20">
        <v>0</v>
      </c>
      <c r="H11" s="20">
        <v>0</v>
      </c>
      <c r="I11" s="20">
        <v>0</v>
      </c>
      <c r="J11" s="20">
        <v>0</v>
      </c>
    </row>
    <row r="12" spans="2:17">
      <c r="B12" s="244" t="s">
        <v>137</v>
      </c>
      <c r="C12" s="244"/>
      <c r="D12" s="244"/>
      <c r="E12" s="19"/>
      <c r="F12" s="20">
        <v>0</v>
      </c>
      <c r="G12" s="20">
        <v>0</v>
      </c>
      <c r="H12" s="20">
        <v>0</v>
      </c>
      <c r="I12" s="20">
        <v>0</v>
      </c>
      <c r="J12" s="20">
        <v>0</v>
      </c>
    </row>
    <row r="13" spans="2:17">
      <c r="B13" s="244" t="s">
        <v>139</v>
      </c>
      <c r="C13" s="244"/>
      <c r="D13" s="244"/>
      <c r="E13" s="19"/>
      <c r="F13" s="20">
        <v>2</v>
      </c>
      <c r="G13" s="20">
        <v>0</v>
      </c>
      <c r="H13" s="20">
        <v>2</v>
      </c>
      <c r="I13" s="20">
        <v>0</v>
      </c>
      <c r="J13" s="20">
        <v>0</v>
      </c>
    </row>
    <row r="14" spans="2:17">
      <c r="B14" s="244" t="s">
        <v>111</v>
      </c>
      <c r="C14" s="244"/>
      <c r="D14" s="244"/>
      <c r="E14" s="19"/>
      <c r="F14" s="20">
        <v>0</v>
      </c>
      <c r="G14" s="20">
        <v>0</v>
      </c>
      <c r="H14" s="20">
        <v>0</v>
      </c>
      <c r="I14" s="20">
        <v>0</v>
      </c>
      <c r="J14" s="20">
        <v>0</v>
      </c>
    </row>
    <row r="15" spans="2:17">
      <c r="B15" s="244" t="s">
        <v>121</v>
      </c>
      <c r="C15" s="244"/>
      <c r="D15" s="244"/>
      <c r="E15" s="19"/>
      <c r="F15" s="20">
        <v>1</v>
      </c>
      <c r="G15" s="20">
        <v>1</v>
      </c>
      <c r="H15" s="20">
        <v>0</v>
      </c>
      <c r="I15" s="20">
        <v>0</v>
      </c>
      <c r="J15" s="20">
        <v>0</v>
      </c>
    </row>
    <row r="16" spans="2:17">
      <c r="B16" s="244" t="s">
        <v>109</v>
      </c>
      <c r="C16" s="244"/>
      <c r="D16" s="244"/>
      <c r="E16" s="19"/>
      <c r="F16" s="20">
        <v>0</v>
      </c>
      <c r="G16" s="20">
        <v>0</v>
      </c>
      <c r="H16" s="20">
        <v>0</v>
      </c>
      <c r="I16" s="20">
        <v>0</v>
      </c>
      <c r="J16" s="20">
        <v>0</v>
      </c>
    </row>
    <row r="17" spans="2:10">
      <c r="B17" s="244" t="s">
        <v>140</v>
      </c>
      <c r="C17" s="244"/>
      <c r="D17" s="244"/>
      <c r="E17" s="19"/>
      <c r="F17" s="20">
        <v>0</v>
      </c>
      <c r="G17" s="20">
        <v>0</v>
      </c>
      <c r="H17" s="20">
        <v>0</v>
      </c>
      <c r="I17" s="20">
        <v>0</v>
      </c>
      <c r="J17" s="20">
        <v>0</v>
      </c>
    </row>
    <row r="18" spans="2:10">
      <c r="B18" s="244" t="s">
        <v>97</v>
      </c>
      <c r="C18" s="244"/>
      <c r="D18" s="244"/>
      <c r="E18" s="19"/>
      <c r="F18" s="20">
        <v>0</v>
      </c>
      <c r="G18" s="20">
        <v>0</v>
      </c>
      <c r="H18" s="20">
        <v>0</v>
      </c>
      <c r="I18" s="20">
        <v>0</v>
      </c>
      <c r="J18" s="20">
        <v>0</v>
      </c>
    </row>
    <row r="19" spans="2:10">
      <c r="B19" s="244" t="s">
        <v>138</v>
      </c>
      <c r="C19" s="244"/>
      <c r="D19" s="244"/>
      <c r="E19" s="19"/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2:10">
      <c r="B20" s="244" t="s">
        <v>57</v>
      </c>
      <c r="C20" s="244"/>
      <c r="D20" s="244"/>
      <c r="E20" s="19"/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2:10">
      <c r="B21" s="220"/>
      <c r="C21" s="22"/>
      <c r="D21" s="20"/>
      <c r="E21" s="20"/>
      <c r="F21" s="22"/>
      <c r="G21" s="20"/>
      <c r="H21" s="22"/>
      <c r="I21" s="22"/>
      <c r="J21" s="19"/>
    </row>
    <row r="22" spans="2:10">
      <c r="B22" s="270" t="s">
        <v>129</v>
      </c>
      <c r="C22" s="270"/>
      <c r="D22" s="270"/>
      <c r="E22" s="20"/>
      <c r="F22" s="17">
        <f>SUM(F23:F45)</f>
        <v>13</v>
      </c>
      <c r="G22" s="17">
        <f>SUM(G23:G45)</f>
        <v>1</v>
      </c>
      <c r="H22" s="17">
        <f>SUM(H23:H45)</f>
        <v>10</v>
      </c>
      <c r="I22" s="17">
        <f>SUM(I23:I45)</f>
        <v>2</v>
      </c>
      <c r="J22" s="17">
        <f>SUM(J23:J45)</f>
        <v>0</v>
      </c>
    </row>
    <row r="23" spans="2:10">
      <c r="B23" s="265" t="s">
        <v>77</v>
      </c>
      <c r="C23" s="265"/>
      <c r="D23" s="265"/>
      <c r="E23" s="19"/>
      <c r="F23" s="20">
        <v>0</v>
      </c>
      <c r="G23" s="20">
        <v>0</v>
      </c>
      <c r="H23" s="20">
        <v>0</v>
      </c>
      <c r="I23" s="20">
        <v>0</v>
      </c>
      <c r="J23" s="20">
        <v>0</v>
      </c>
    </row>
    <row r="24" spans="2:10">
      <c r="B24" s="265" t="s">
        <v>6</v>
      </c>
      <c r="C24" s="265"/>
      <c r="D24" s="265"/>
      <c r="E24" s="19"/>
      <c r="F24" s="20">
        <v>2</v>
      </c>
      <c r="G24" s="20">
        <v>0</v>
      </c>
      <c r="H24" s="20">
        <v>2</v>
      </c>
      <c r="I24" s="20">
        <v>0</v>
      </c>
      <c r="J24" s="20">
        <v>0</v>
      </c>
    </row>
    <row r="25" spans="2:10">
      <c r="B25" s="265" t="s">
        <v>98</v>
      </c>
      <c r="C25" s="265"/>
      <c r="D25" s="265"/>
      <c r="E25" s="19"/>
      <c r="F25" s="20">
        <v>0</v>
      </c>
      <c r="G25" s="20">
        <v>0</v>
      </c>
      <c r="H25" s="20">
        <v>0</v>
      </c>
      <c r="I25" s="20">
        <v>0</v>
      </c>
      <c r="J25" s="20">
        <v>0</v>
      </c>
    </row>
    <row r="26" spans="2:10">
      <c r="B26" s="265" t="s">
        <v>7</v>
      </c>
      <c r="C26" s="265"/>
      <c r="D26" s="265"/>
      <c r="E26" s="19"/>
      <c r="F26" s="20">
        <v>2</v>
      </c>
      <c r="G26" s="20">
        <v>0</v>
      </c>
      <c r="H26" s="20">
        <v>2</v>
      </c>
      <c r="I26" s="20">
        <v>0</v>
      </c>
      <c r="J26" s="20">
        <v>0</v>
      </c>
    </row>
    <row r="27" spans="2:10">
      <c r="B27" s="265" t="s">
        <v>20</v>
      </c>
      <c r="C27" s="265"/>
      <c r="D27" s="265"/>
      <c r="E27" s="19"/>
      <c r="F27" s="20">
        <v>0</v>
      </c>
      <c r="G27" s="20">
        <v>0</v>
      </c>
      <c r="H27" s="20">
        <v>0</v>
      </c>
      <c r="I27" s="20">
        <v>0</v>
      </c>
      <c r="J27" s="20">
        <v>0</v>
      </c>
    </row>
    <row r="28" spans="2:10">
      <c r="B28" s="265" t="s">
        <v>19</v>
      </c>
      <c r="C28" s="265"/>
      <c r="D28" s="265"/>
      <c r="E28" s="19"/>
      <c r="F28" s="20">
        <v>0</v>
      </c>
      <c r="G28" s="20">
        <v>0</v>
      </c>
      <c r="H28" s="20">
        <v>0</v>
      </c>
      <c r="I28" s="20">
        <v>0</v>
      </c>
      <c r="J28" s="20">
        <v>0</v>
      </c>
    </row>
    <row r="29" spans="2:10">
      <c r="B29" s="265" t="s">
        <v>113</v>
      </c>
      <c r="C29" s="265"/>
      <c r="D29" s="265"/>
      <c r="E29" s="19"/>
      <c r="F29" s="20">
        <v>2</v>
      </c>
      <c r="G29" s="20">
        <v>0</v>
      </c>
      <c r="H29" s="20">
        <v>2</v>
      </c>
      <c r="I29" s="20">
        <v>0</v>
      </c>
      <c r="J29" s="20">
        <v>0</v>
      </c>
    </row>
    <row r="30" spans="2:10">
      <c r="B30" s="265" t="s">
        <v>18</v>
      </c>
      <c r="C30" s="265"/>
      <c r="D30" s="265"/>
      <c r="E30" s="19"/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2:10">
      <c r="B31" s="265" t="s">
        <v>2</v>
      </c>
      <c r="C31" s="265"/>
      <c r="D31" s="265"/>
      <c r="E31" s="19"/>
      <c r="F31" s="20">
        <v>0</v>
      </c>
      <c r="G31" s="20">
        <v>0</v>
      </c>
      <c r="H31" s="20">
        <v>0</v>
      </c>
      <c r="I31" s="20">
        <v>0</v>
      </c>
      <c r="J31" s="20">
        <v>0</v>
      </c>
    </row>
    <row r="32" spans="2:10">
      <c r="B32" s="265" t="s">
        <v>25</v>
      </c>
      <c r="C32" s="265"/>
      <c r="D32" s="265"/>
      <c r="E32" s="19"/>
      <c r="F32" s="20">
        <v>5</v>
      </c>
      <c r="G32" s="20">
        <v>1</v>
      </c>
      <c r="H32" s="20">
        <v>4</v>
      </c>
      <c r="I32" s="20">
        <v>0</v>
      </c>
      <c r="J32" s="20">
        <v>0</v>
      </c>
    </row>
    <row r="33" spans="2:10">
      <c r="B33" s="265" t="s">
        <v>3</v>
      </c>
      <c r="C33" s="265"/>
      <c r="D33" s="265"/>
      <c r="E33" s="19"/>
      <c r="F33" s="20">
        <v>0</v>
      </c>
      <c r="G33" s="20">
        <v>0</v>
      </c>
      <c r="H33" s="20">
        <v>0</v>
      </c>
      <c r="I33" s="20">
        <v>0</v>
      </c>
      <c r="J33" s="20">
        <v>0</v>
      </c>
    </row>
    <row r="34" spans="2:10">
      <c r="B34" s="265" t="s">
        <v>188</v>
      </c>
      <c r="C34" s="265"/>
      <c r="D34" s="265"/>
      <c r="E34" s="19"/>
      <c r="F34" s="20">
        <v>2</v>
      </c>
      <c r="G34" s="20">
        <v>0</v>
      </c>
      <c r="H34" s="20">
        <v>0</v>
      </c>
      <c r="I34" s="20">
        <v>2</v>
      </c>
      <c r="J34" s="20">
        <v>0</v>
      </c>
    </row>
    <row r="35" spans="2:10">
      <c r="B35" s="265" t="s">
        <v>4</v>
      </c>
      <c r="C35" s="265"/>
      <c r="D35" s="265"/>
      <c r="E35" s="19"/>
      <c r="F35" s="20">
        <v>0</v>
      </c>
      <c r="G35" s="20">
        <v>0</v>
      </c>
      <c r="H35" s="20">
        <v>0</v>
      </c>
      <c r="I35" s="20">
        <v>0</v>
      </c>
      <c r="J35" s="20">
        <v>0</v>
      </c>
    </row>
    <row r="36" spans="2:10">
      <c r="B36" s="265" t="s">
        <v>194</v>
      </c>
      <c r="C36" s="265"/>
      <c r="D36" s="265"/>
      <c r="E36" s="19"/>
      <c r="F36" s="20">
        <v>0</v>
      </c>
      <c r="G36" s="20">
        <v>0</v>
      </c>
      <c r="H36" s="20">
        <v>0</v>
      </c>
      <c r="I36" s="20">
        <v>0</v>
      </c>
      <c r="J36" s="20">
        <v>0</v>
      </c>
    </row>
    <row r="37" spans="2:10">
      <c r="B37" s="265" t="s">
        <v>108</v>
      </c>
      <c r="C37" s="265"/>
      <c r="D37" s="265"/>
      <c r="E37" s="19"/>
      <c r="F37" s="20">
        <v>0</v>
      </c>
      <c r="G37" s="20">
        <v>0</v>
      </c>
      <c r="H37" s="20">
        <v>0</v>
      </c>
      <c r="I37" s="20">
        <v>0</v>
      </c>
      <c r="J37" s="20">
        <v>0</v>
      </c>
    </row>
    <row r="38" spans="2:10">
      <c r="B38" s="265" t="s">
        <v>76</v>
      </c>
      <c r="C38" s="265"/>
      <c r="D38" s="265"/>
      <c r="E38" s="19"/>
      <c r="F38" s="20">
        <v>0</v>
      </c>
      <c r="G38" s="20">
        <v>0</v>
      </c>
      <c r="H38" s="20">
        <v>0</v>
      </c>
      <c r="I38" s="20">
        <v>0</v>
      </c>
      <c r="J38" s="20">
        <v>0</v>
      </c>
    </row>
    <row r="39" spans="2:10">
      <c r="B39" s="265" t="s">
        <v>61</v>
      </c>
      <c r="C39" s="265"/>
      <c r="D39" s="265"/>
      <c r="E39" s="19"/>
      <c r="F39" s="20">
        <v>0</v>
      </c>
      <c r="G39" s="20">
        <v>0</v>
      </c>
      <c r="H39" s="20">
        <v>0</v>
      </c>
      <c r="I39" s="20">
        <v>0</v>
      </c>
      <c r="J39" s="20">
        <v>0</v>
      </c>
    </row>
    <row r="40" spans="2:10">
      <c r="B40" s="265" t="s">
        <v>122</v>
      </c>
      <c r="C40" s="265"/>
      <c r="D40" s="265"/>
      <c r="E40" s="19"/>
      <c r="F40" s="20">
        <v>0</v>
      </c>
      <c r="G40" s="20">
        <v>0</v>
      </c>
      <c r="H40" s="20">
        <v>0</v>
      </c>
      <c r="I40" s="20">
        <v>0</v>
      </c>
      <c r="J40" s="20">
        <v>0</v>
      </c>
    </row>
    <row r="41" spans="2:10">
      <c r="B41" s="265" t="s">
        <v>58</v>
      </c>
      <c r="C41" s="265"/>
      <c r="D41" s="265"/>
      <c r="E41" s="19"/>
      <c r="F41" s="20">
        <v>0</v>
      </c>
      <c r="G41" s="20">
        <v>0</v>
      </c>
      <c r="H41" s="20">
        <v>0</v>
      </c>
      <c r="I41" s="20">
        <v>0</v>
      </c>
      <c r="J41" s="20">
        <v>0</v>
      </c>
    </row>
    <row r="42" spans="2:10">
      <c r="B42" s="269" t="s">
        <v>52</v>
      </c>
      <c r="C42" s="269"/>
      <c r="D42" s="269"/>
      <c r="E42" s="20"/>
      <c r="F42" s="20">
        <v>0</v>
      </c>
      <c r="G42" s="20">
        <v>0</v>
      </c>
      <c r="H42" s="20">
        <v>0</v>
      </c>
      <c r="I42" s="20">
        <v>0</v>
      </c>
      <c r="J42" s="20">
        <v>0</v>
      </c>
    </row>
    <row r="43" spans="2:10">
      <c r="B43" s="269" t="s">
        <v>29</v>
      </c>
      <c r="C43" s="269"/>
      <c r="D43" s="269"/>
      <c r="E43" s="20"/>
      <c r="F43" s="20">
        <v>0</v>
      </c>
      <c r="G43" s="20">
        <v>0</v>
      </c>
      <c r="H43" s="20">
        <v>0</v>
      </c>
      <c r="I43" s="20">
        <v>0</v>
      </c>
      <c r="J43" s="20">
        <v>0</v>
      </c>
    </row>
    <row r="44" spans="2:10">
      <c r="B44" s="265" t="s">
        <v>5</v>
      </c>
      <c r="C44" s="265"/>
      <c r="D44" s="265"/>
      <c r="E44" s="20"/>
      <c r="F44" s="20">
        <v>0</v>
      </c>
      <c r="G44" s="20">
        <v>0</v>
      </c>
      <c r="H44" s="20">
        <v>0</v>
      </c>
      <c r="I44" s="20">
        <v>0</v>
      </c>
      <c r="J44" s="20">
        <v>0</v>
      </c>
    </row>
    <row r="45" spans="2:10">
      <c r="B45" s="265" t="s">
        <v>60</v>
      </c>
      <c r="C45" s="265"/>
      <c r="D45" s="265"/>
      <c r="E45" s="19"/>
      <c r="F45" s="20">
        <v>0</v>
      </c>
      <c r="G45" s="20">
        <v>0</v>
      </c>
      <c r="H45" s="20">
        <v>0</v>
      </c>
      <c r="I45" s="20">
        <v>0</v>
      </c>
      <c r="J45" s="20">
        <v>0</v>
      </c>
    </row>
    <row r="46" spans="2:10">
      <c r="B46" s="221"/>
      <c r="C46" s="20"/>
      <c r="D46" s="21"/>
      <c r="E46" s="19"/>
      <c r="F46" s="20"/>
      <c r="G46" s="22"/>
      <c r="H46" s="20"/>
      <c r="I46" s="20"/>
      <c r="J46" s="19"/>
    </row>
    <row r="47" spans="2:10">
      <c r="B47" s="267" t="s">
        <v>130</v>
      </c>
      <c r="C47" s="267"/>
      <c r="D47" s="267"/>
      <c r="E47" s="19"/>
      <c r="F47" s="17">
        <f>SUM(F48:F62)</f>
        <v>13</v>
      </c>
      <c r="G47" s="17">
        <f>SUM(G48:G62)</f>
        <v>1</v>
      </c>
      <c r="H47" s="17">
        <f>SUM(H48:H62)</f>
        <v>5</v>
      </c>
      <c r="I47" s="17">
        <f>SUM(I48:I62)</f>
        <v>7</v>
      </c>
      <c r="J47" s="17">
        <f>SUM(J48:J62)</f>
        <v>0</v>
      </c>
    </row>
    <row r="48" spans="2:10">
      <c r="B48" s="265" t="s">
        <v>195</v>
      </c>
      <c r="C48" s="265"/>
      <c r="D48" s="265"/>
      <c r="E48" s="19"/>
      <c r="F48" s="20">
        <v>0</v>
      </c>
      <c r="G48" s="20">
        <v>0</v>
      </c>
      <c r="H48" s="20">
        <v>0</v>
      </c>
      <c r="I48" s="20">
        <v>0</v>
      </c>
      <c r="J48" s="20">
        <v>0</v>
      </c>
    </row>
    <row r="49" spans="2:10">
      <c r="B49" s="265" t="s">
        <v>30</v>
      </c>
      <c r="C49" s="265"/>
      <c r="D49" s="265"/>
      <c r="E49" s="19"/>
      <c r="F49" s="20">
        <v>1</v>
      </c>
      <c r="G49" s="20">
        <v>0</v>
      </c>
      <c r="H49" s="20">
        <v>1</v>
      </c>
      <c r="I49" s="20">
        <v>0</v>
      </c>
      <c r="J49" s="20">
        <v>0</v>
      </c>
    </row>
    <row r="50" spans="2:10">
      <c r="B50" s="265" t="s">
        <v>182</v>
      </c>
      <c r="C50" s="265"/>
      <c r="D50" s="265"/>
      <c r="E50" s="20"/>
      <c r="F50" s="20">
        <v>0</v>
      </c>
      <c r="G50" s="20">
        <v>0</v>
      </c>
      <c r="H50" s="20">
        <v>0</v>
      </c>
      <c r="I50" s="20">
        <v>0</v>
      </c>
      <c r="J50" s="20">
        <v>0</v>
      </c>
    </row>
    <row r="51" spans="2:10">
      <c r="B51" s="265" t="s">
        <v>157</v>
      </c>
      <c r="C51" s="265"/>
      <c r="D51" s="265"/>
      <c r="E51" s="20"/>
      <c r="F51" s="20">
        <v>2</v>
      </c>
      <c r="G51" s="20">
        <v>1</v>
      </c>
      <c r="H51" s="20">
        <v>0</v>
      </c>
      <c r="I51" s="20">
        <v>1</v>
      </c>
      <c r="J51" s="20">
        <v>0</v>
      </c>
    </row>
    <row r="52" spans="2:10">
      <c r="B52" s="265" t="s">
        <v>110</v>
      </c>
      <c r="C52" s="265"/>
      <c r="D52" s="265"/>
      <c r="E52" s="20"/>
      <c r="F52" s="20">
        <v>0</v>
      </c>
      <c r="G52" s="20">
        <v>0</v>
      </c>
      <c r="H52" s="20">
        <v>0</v>
      </c>
      <c r="I52" s="20">
        <v>0</v>
      </c>
      <c r="J52" s="20">
        <v>0</v>
      </c>
    </row>
    <row r="53" spans="2:10">
      <c r="B53" s="265" t="s">
        <v>143</v>
      </c>
      <c r="C53" s="265"/>
      <c r="D53" s="265"/>
      <c r="E53" s="20"/>
      <c r="F53" s="20">
        <v>1</v>
      </c>
      <c r="G53" s="20">
        <v>0</v>
      </c>
      <c r="H53" s="20">
        <v>0</v>
      </c>
      <c r="I53" s="20">
        <v>1</v>
      </c>
      <c r="J53" s="20">
        <v>0</v>
      </c>
    </row>
    <row r="54" spans="2:10">
      <c r="B54" s="265" t="s">
        <v>184</v>
      </c>
      <c r="C54" s="265"/>
      <c r="D54" s="265"/>
      <c r="E54" s="19"/>
      <c r="F54" s="20">
        <v>2</v>
      </c>
      <c r="G54" s="20">
        <v>0</v>
      </c>
      <c r="H54" s="20">
        <v>2</v>
      </c>
      <c r="I54" s="20">
        <v>0</v>
      </c>
      <c r="J54" s="20">
        <v>0</v>
      </c>
    </row>
    <row r="55" spans="2:10">
      <c r="B55" s="265" t="s">
        <v>8</v>
      </c>
      <c r="C55" s="265"/>
      <c r="D55" s="265"/>
      <c r="E55" s="17"/>
      <c r="F55" s="20">
        <v>0</v>
      </c>
      <c r="G55" s="20">
        <v>0</v>
      </c>
      <c r="H55" s="20">
        <v>0</v>
      </c>
      <c r="I55" s="20">
        <v>0</v>
      </c>
      <c r="J55" s="20">
        <v>0</v>
      </c>
    </row>
    <row r="56" spans="2:10">
      <c r="B56" s="265" t="s">
        <v>156</v>
      </c>
      <c r="C56" s="265"/>
      <c r="D56" s="265"/>
      <c r="E56" s="20"/>
      <c r="F56" s="20">
        <v>0</v>
      </c>
      <c r="G56" s="20">
        <v>0</v>
      </c>
      <c r="H56" s="20">
        <v>0</v>
      </c>
      <c r="I56" s="20">
        <v>0</v>
      </c>
      <c r="J56" s="20">
        <v>0</v>
      </c>
    </row>
    <row r="57" spans="2:10">
      <c r="B57" s="265" t="s">
        <v>144</v>
      </c>
      <c r="C57" s="265"/>
      <c r="D57" s="265"/>
      <c r="E57" s="20"/>
      <c r="F57" s="20">
        <v>1</v>
      </c>
      <c r="G57" s="20">
        <v>0</v>
      </c>
      <c r="H57" s="20">
        <v>1</v>
      </c>
      <c r="I57" s="20">
        <v>0</v>
      </c>
      <c r="J57" s="20">
        <v>0</v>
      </c>
    </row>
    <row r="58" spans="2:10">
      <c r="B58" s="265" t="s">
        <v>158</v>
      </c>
      <c r="C58" s="265"/>
      <c r="D58" s="265"/>
      <c r="E58" s="20"/>
      <c r="F58" s="20">
        <v>3</v>
      </c>
      <c r="G58" s="20">
        <v>0</v>
      </c>
      <c r="H58" s="20">
        <v>1</v>
      </c>
      <c r="I58" s="20">
        <v>2</v>
      </c>
      <c r="J58" s="20">
        <v>0</v>
      </c>
    </row>
    <row r="59" spans="2:10">
      <c r="B59" s="265" t="s">
        <v>40</v>
      </c>
      <c r="C59" s="265"/>
      <c r="D59" s="265"/>
      <c r="E59" s="20"/>
      <c r="F59" s="20">
        <v>0</v>
      </c>
      <c r="G59" s="20">
        <v>0</v>
      </c>
      <c r="H59" s="20">
        <v>0</v>
      </c>
      <c r="I59" s="20">
        <v>0</v>
      </c>
      <c r="J59" s="20">
        <v>0</v>
      </c>
    </row>
    <row r="60" spans="2:10">
      <c r="B60" s="265" t="s">
        <v>41</v>
      </c>
      <c r="C60" s="265"/>
      <c r="D60" s="265"/>
      <c r="E60" s="20"/>
      <c r="F60" s="20">
        <v>3</v>
      </c>
      <c r="G60" s="20">
        <v>0</v>
      </c>
      <c r="H60" s="20">
        <v>0</v>
      </c>
      <c r="I60" s="20">
        <v>3</v>
      </c>
      <c r="J60" s="20">
        <v>0</v>
      </c>
    </row>
    <row r="61" spans="2:10">
      <c r="B61" s="265" t="s">
        <v>9</v>
      </c>
      <c r="C61" s="265"/>
      <c r="D61" s="265"/>
      <c r="E61" s="20"/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2:10">
      <c r="B62" s="265" t="s">
        <v>183</v>
      </c>
      <c r="C62" s="265"/>
      <c r="D62" s="265"/>
      <c r="E62" s="20"/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2:10">
      <c r="B63" s="200"/>
      <c r="C63" s="22"/>
      <c r="D63" s="20"/>
      <c r="E63" s="20"/>
      <c r="F63" s="20"/>
      <c r="G63" s="20"/>
      <c r="H63" s="22"/>
      <c r="I63" s="22"/>
      <c r="J63" s="19"/>
    </row>
    <row r="64" spans="2:10">
      <c r="B64" s="268" t="s">
        <v>131</v>
      </c>
      <c r="C64" s="268"/>
      <c r="D64" s="268"/>
      <c r="E64" s="20"/>
      <c r="F64" s="17">
        <f>SUM(F65:F73)</f>
        <v>8</v>
      </c>
      <c r="G64" s="17">
        <f>SUM(G65:G73)</f>
        <v>0</v>
      </c>
      <c r="H64" s="17">
        <f>SUM(H65:H73)</f>
        <v>3</v>
      </c>
      <c r="I64" s="17">
        <f>SUM(I65:I73)</f>
        <v>5</v>
      </c>
      <c r="J64" s="17">
        <f>SUM(J65:J73)</f>
        <v>0</v>
      </c>
    </row>
    <row r="65" spans="2:10">
      <c r="B65" s="265" t="s">
        <v>23</v>
      </c>
      <c r="C65" s="265"/>
      <c r="D65" s="265"/>
      <c r="E65" s="20"/>
      <c r="F65" s="20">
        <v>1</v>
      </c>
      <c r="G65" s="20">
        <v>0</v>
      </c>
      <c r="H65" s="20">
        <v>1</v>
      </c>
      <c r="I65" s="20">
        <v>0</v>
      </c>
      <c r="J65" s="20">
        <v>0</v>
      </c>
    </row>
    <row r="66" spans="2:10">
      <c r="B66" s="265" t="s">
        <v>28</v>
      </c>
      <c r="C66" s="265"/>
      <c r="D66" s="265"/>
      <c r="E66" s="20"/>
      <c r="F66" s="20">
        <v>1</v>
      </c>
      <c r="G66" s="20">
        <v>0</v>
      </c>
      <c r="H66" s="20">
        <v>1</v>
      </c>
      <c r="I66" s="20">
        <v>0</v>
      </c>
      <c r="J66" s="20">
        <v>0</v>
      </c>
    </row>
    <row r="67" spans="2:10">
      <c r="B67" s="265" t="s">
        <v>43</v>
      </c>
      <c r="C67" s="265"/>
      <c r="D67" s="265"/>
      <c r="E67" s="20"/>
      <c r="F67" s="20">
        <v>1</v>
      </c>
      <c r="G67" s="20">
        <v>0</v>
      </c>
      <c r="H67" s="20">
        <v>0</v>
      </c>
      <c r="I67" s="20">
        <v>1</v>
      </c>
      <c r="J67" s="20">
        <v>0</v>
      </c>
    </row>
    <row r="68" spans="2:10">
      <c r="B68" s="265" t="s">
        <v>42</v>
      </c>
      <c r="C68" s="265"/>
      <c r="D68" s="265"/>
      <c r="E68" s="17"/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2:10">
      <c r="B69" s="265" t="s">
        <v>45</v>
      </c>
      <c r="C69" s="265"/>
      <c r="D69" s="265"/>
      <c r="E69" s="20"/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2:10">
      <c r="B70" s="265" t="s">
        <v>26</v>
      </c>
      <c r="C70" s="265"/>
      <c r="D70" s="265"/>
      <c r="E70" s="20"/>
      <c r="F70" s="20">
        <v>3</v>
      </c>
      <c r="G70" s="20">
        <v>0</v>
      </c>
      <c r="H70" s="20">
        <v>1</v>
      </c>
      <c r="I70" s="20">
        <v>2</v>
      </c>
      <c r="J70" s="20">
        <v>0</v>
      </c>
    </row>
    <row r="71" spans="2:10">
      <c r="B71" s="265" t="s">
        <v>12</v>
      </c>
      <c r="C71" s="265"/>
      <c r="D71" s="265"/>
      <c r="E71" s="20"/>
      <c r="F71" s="20">
        <v>2</v>
      </c>
      <c r="G71" s="20">
        <v>0</v>
      </c>
      <c r="H71" s="20">
        <v>0</v>
      </c>
      <c r="I71" s="20">
        <v>2</v>
      </c>
      <c r="J71" s="20">
        <v>0</v>
      </c>
    </row>
    <row r="72" spans="2:10">
      <c r="B72" s="265" t="s">
        <v>11</v>
      </c>
      <c r="C72" s="265"/>
      <c r="D72" s="265"/>
      <c r="E72" s="20"/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2:10">
      <c r="B73" s="265" t="s">
        <v>44</v>
      </c>
      <c r="C73" s="265"/>
      <c r="D73" s="265"/>
      <c r="E73" s="20"/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2:10">
      <c r="B74" s="22"/>
      <c r="C74" s="22"/>
      <c r="D74" s="20"/>
      <c r="E74" s="20"/>
      <c r="F74" s="22"/>
      <c r="G74" s="20"/>
      <c r="H74" s="22"/>
      <c r="I74" s="22"/>
      <c r="J74" s="19"/>
    </row>
    <row r="75" spans="2:10">
      <c r="B75" s="266" t="s">
        <v>132</v>
      </c>
      <c r="C75" s="266"/>
      <c r="D75" s="266"/>
      <c r="E75" s="20"/>
      <c r="F75" s="17">
        <f>SUM(F76:F89)</f>
        <v>13</v>
      </c>
      <c r="G75" s="17">
        <f>SUM(G76:G89)</f>
        <v>2</v>
      </c>
      <c r="H75" s="17">
        <f>SUM(H76:H89)</f>
        <v>6</v>
      </c>
      <c r="I75" s="17">
        <f>SUM(I76:I89)</f>
        <v>5</v>
      </c>
      <c r="J75" s="17">
        <f>SUM(J76:J89)</f>
        <v>0</v>
      </c>
    </row>
    <row r="76" spans="2:10">
      <c r="B76" s="265" t="s">
        <v>38</v>
      </c>
      <c r="C76" s="265"/>
      <c r="D76" s="265"/>
      <c r="E76" s="20"/>
      <c r="F76" s="20">
        <v>2</v>
      </c>
      <c r="G76" s="20">
        <v>0</v>
      </c>
      <c r="H76" s="20">
        <v>0</v>
      </c>
      <c r="I76" s="20">
        <v>2</v>
      </c>
      <c r="J76" s="20">
        <v>0</v>
      </c>
    </row>
    <row r="77" spans="2:10">
      <c r="B77" s="265" t="s">
        <v>54</v>
      </c>
      <c r="C77" s="265"/>
      <c r="D77" s="265"/>
      <c r="E77" s="20"/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2:10">
      <c r="B78" s="265" t="s">
        <v>107</v>
      </c>
      <c r="C78" s="265"/>
      <c r="D78" s="265"/>
      <c r="E78" s="20"/>
      <c r="F78" s="20">
        <v>2</v>
      </c>
      <c r="G78" s="20">
        <v>0</v>
      </c>
      <c r="H78" s="20">
        <v>1</v>
      </c>
      <c r="I78" s="20">
        <v>1</v>
      </c>
      <c r="J78" s="20">
        <v>0</v>
      </c>
    </row>
    <row r="79" spans="2:10">
      <c r="B79" s="265" t="s">
        <v>127</v>
      </c>
      <c r="C79" s="265"/>
      <c r="D79" s="265"/>
      <c r="E79" s="20"/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2:10">
      <c r="B80" s="265" t="s">
        <v>125</v>
      </c>
      <c r="C80" s="265"/>
      <c r="D80" s="265"/>
      <c r="E80" s="19"/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2:10">
      <c r="B81" s="265" t="s">
        <v>155</v>
      </c>
      <c r="C81" s="265"/>
      <c r="D81" s="265"/>
      <c r="E81" s="17"/>
      <c r="F81" s="20">
        <v>2</v>
      </c>
      <c r="G81" s="20">
        <v>0</v>
      </c>
      <c r="H81" s="20">
        <v>1</v>
      </c>
      <c r="I81" s="20">
        <v>1</v>
      </c>
      <c r="J81" s="20">
        <v>0</v>
      </c>
    </row>
    <row r="82" spans="2:10">
      <c r="B82" s="265" t="s">
        <v>53</v>
      </c>
      <c r="C82" s="265"/>
      <c r="D82" s="265"/>
      <c r="E82" s="20"/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2:10">
      <c r="B83" s="265" t="s">
        <v>0</v>
      </c>
      <c r="C83" s="265"/>
      <c r="D83" s="265"/>
      <c r="E83" s="20"/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2:10">
      <c r="B84" s="265" t="s">
        <v>89</v>
      </c>
      <c r="C84" s="265"/>
      <c r="D84" s="265"/>
      <c r="E84" s="20"/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2:10">
      <c r="B85" s="265" t="s">
        <v>153</v>
      </c>
      <c r="C85" s="265"/>
      <c r="D85" s="265"/>
      <c r="E85" s="20"/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2:10">
      <c r="B86" s="265" t="s">
        <v>126</v>
      </c>
      <c r="C86" s="265"/>
      <c r="D86" s="265"/>
      <c r="E86" s="20"/>
      <c r="F86" s="20">
        <v>1</v>
      </c>
      <c r="G86" s="20">
        <v>0</v>
      </c>
      <c r="H86" s="20">
        <v>1</v>
      </c>
      <c r="I86" s="20">
        <v>0</v>
      </c>
      <c r="J86" s="20">
        <v>0</v>
      </c>
    </row>
    <row r="87" spans="2:10">
      <c r="B87" s="265" t="s">
        <v>148</v>
      </c>
      <c r="C87" s="265"/>
      <c r="D87" s="265"/>
      <c r="E87" s="20"/>
      <c r="F87" s="20">
        <v>2</v>
      </c>
      <c r="G87" s="20">
        <v>0</v>
      </c>
      <c r="H87" s="20">
        <v>1</v>
      </c>
      <c r="I87" s="20">
        <v>1</v>
      </c>
      <c r="J87" s="20">
        <v>0</v>
      </c>
    </row>
    <row r="88" spans="2:10">
      <c r="B88" s="265" t="s">
        <v>189</v>
      </c>
      <c r="C88" s="265"/>
      <c r="D88" s="265"/>
      <c r="E88" s="20"/>
      <c r="F88" s="20">
        <v>1</v>
      </c>
      <c r="G88" s="20">
        <v>1</v>
      </c>
      <c r="H88" s="20">
        <v>0</v>
      </c>
      <c r="I88" s="20">
        <v>0</v>
      </c>
      <c r="J88" s="20">
        <v>0</v>
      </c>
    </row>
    <row r="89" spans="2:10">
      <c r="B89" s="265" t="s">
        <v>128</v>
      </c>
      <c r="C89" s="265"/>
      <c r="D89" s="265"/>
      <c r="E89" s="20"/>
      <c r="F89" s="20">
        <v>3</v>
      </c>
      <c r="G89" s="20">
        <v>1</v>
      </c>
      <c r="H89" s="20">
        <v>2</v>
      </c>
      <c r="I89" s="20">
        <v>0</v>
      </c>
      <c r="J89" s="20">
        <v>0</v>
      </c>
    </row>
    <row r="90" spans="2:10">
      <c r="B90" s="200"/>
      <c r="C90" s="22"/>
      <c r="D90" s="20"/>
      <c r="E90" s="20"/>
      <c r="F90" s="22"/>
      <c r="G90" s="20"/>
      <c r="H90" s="22"/>
      <c r="I90" s="22"/>
      <c r="J90" s="19"/>
    </row>
    <row r="91" spans="2:10">
      <c r="B91" s="267" t="s">
        <v>133</v>
      </c>
      <c r="C91" s="267"/>
      <c r="D91" s="267"/>
      <c r="E91" s="20"/>
      <c r="F91" s="17">
        <f>SUM(F92:F102)</f>
        <v>17</v>
      </c>
      <c r="G91" s="17">
        <f>SUM(G92:G102)</f>
        <v>0</v>
      </c>
      <c r="H91" s="17">
        <f>SUM(H92:H102)</f>
        <v>12</v>
      </c>
      <c r="I91" s="17">
        <f>SUM(I92:I102)</f>
        <v>4</v>
      </c>
      <c r="J91" s="17">
        <f>SUM(J92:J102)</f>
        <v>1</v>
      </c>
    </row>
    <row r="92" spans="2:10">
      <c r="B92" s="265" t="s">
        <v>14</v>
      </c>
      <c r="C92" s="265"/>
      <c r="D92" s="265"/>
      <c r="E92" s="20"/>
      <c r="F92" s="20">
        <v>1</v>
      </c>
      <c r="G92" s="20">
        <v>0</v>
      </c>
      <c r="H92" s="20">
        <v>0</v>
      </c>
      <c r="I92" s="20">
        <v>1</v>
      </c>
      <c r="J92" s="20">
        <v>0</v>
      </c>
    </row>
    <row r="93" spans="2:10">
      <c r="B93" s="265" t="s">
        <v>31</v>
      </c>
      <c r="C93" s="265"/>
      <c r="D93" s="265"/>
      <c r="E93" s="20"/>
      <c r="F93" s="20">
        <v>2</v>
      </c>
      <c r="G93" s="20">
        <v>0</v>
      </c>
      <c r="H93" s="20">
        <v>1</v>
      </c>
      <c r="I93" s="20">
        <v>1</v>
      </c>
      <c r="J93" s="20">
        <v>0</v>
      </c>
    </row>
    <row r="94" spans="2:10">
      <c r="B94" s="265" t="s">
        <v>13</v>
      </c>
      <c r="C94" s="265"/>
      <c r="D94" s="265"/>
      <c r="E94" s="19"/>
      <c r="F94" s="20">
        <v>0</v>
      </c>
      <c r="G94" s="20">
        <v>0</v>
      </c>
      <c r="H94" s="20">
        <v>0</v>
      </c>
      <c r="I94" s="20">
        <v>0</v>
      </c>
      <c r="J94" s="20">
        <v>0</v>
      </c>
    </row>
    <row r="95" spans="2:10">
      <c r="B95" s="265" t="s">
        <v>106</v>
      </c>
      <c r="C95" s="265"/>
      <c r="D95" s="265"/>
      <c r="E95" s="17"/>
      <c r="F95" s="20">
        <v>4</v>
      </c>
      <c r="G95" s="20">
        <v>0</v>
      </c>
      <c r="H95" s="20">
        <v>4</v>
      </c>
      <c r="I95" s="20">
        <v>0</v>
      </c>
      <c r="J95" s="20">
        <v>0</v>
      </c>
    </row>
    <row r="96" spans="2:10">
      <c r="B96" s="265" t="s">
        <v>142</v>
      </c>
      <c r="C96" s="265"/>
      <c r="D96" s="265"/>
      <c r="E96" s="20"/>
      <c r="F96" s="20">
        <v>0</v>
      </c>
      <c r="G96" s="20">
        <v>0</v>
      </c>
      <c r="H96" s="20">
        <v>0</v>
      </c>
      <c r="I96" s="20">
        <v>0</v>
      </c>
      <c r="J96" s="20">
        <v>0</v>
      </c>
    </row>
    <row r="97" spans="2:10">
      <c r="B97" s="265" t="s">
        <v>15</v>
      </c>
      <c r="C97" s="265"/>
      <c r="D97" s="265"/>
      <c r="E97" s="20"/>
      <c r="F97" s="20">
        <v>0</v>
      </c>
      <c r="G97" s="20">
        <v>0</v>
      </c>
      <c r="H97" s="20">
        <v>0</v>
      </c>
      <c r="I97" s="20">
        <v>0</v>
      </c>
      <c r="J97" s="20">
        <v>0</v>
      </c>
    </row>
    <row r="98" spans="2:10">
      <c r="B98" s="265" t="s">
        <v>120</v>
      </c>
      <c r="C98" s="265"/>
      <c r="D98" s="265"/>
      <c r="E98" s="20"/>
      <c r="F98" s="20">
        <v>3</v>
      </c>
      <c r="G98" s="20">
        <v>0</v>
      </c>
      <c r="H98" s="20">
        <v>2</v>
      </c>
      <c r="I98" s="20">
        <v>1</v>
      </c>
      <c r="J98" s="20">
        <v>0</v>
      </c>
    </row>
    <row r="99" spans="2:10">
      <c r="B99" s="265" t="s">
        <v>32</v>
      </c>
      <c r="C99" s="265"/>
      <c r="D99" s="265"/>
      <c r="E99" s="20"/>
      <c r="F99" s="20">
        <v>0</v>
      </c>
      <c r="G99" s="20">
        <v>0</v>
      </c>
      <c r="H99" s="20">
        <v>0</v>
      </c>
      <c r="I99" s="20">
        <v>0</v>
      </c>
      <c r="J99" s="20">
        <v>0</v>
      </c>
    </row>
    <row r="100" spans="2:10">
      <c r="B100" s="265" t="s">
        <v>39</v>
      </c>
      <c r="C100" s="265"/>
      <c r="D100" s="265"/>
      <c r="E100" s="20"/>
      <c r="F100" s="20">
        <v>1</v>
      </c>
      <c r="G100" s="20">
        <v>0</v>
      </c>
      <c r="H100" s="20">
        <v>1</v>
      </c>
      <c r="I100" s="20">
        <v>0</v>
      </c>
      <c r="J100" s="20">
        <v>0</v>
      </c>
    </row>
    <row r="101" spans="2:10">
      <c r="B101" s="265" t="s">
        <v>117</v>
      </c>
      <c r="C101" s="265"/>
      <c r="D101" s="265"/>
      <c r="E101" s="20"/>
      <c r="F101" s="20">
        <v>4</v>
      </c>
      <c r="G101" s="20">
        <v>0</v>
      </c>
      <c r="H101" s="20">
        <v>2</v>
      </c>
      <c r="I101" s="20">
        <v>1</v>
      </c>
      <c r="J101" s="20">
        <v>1</v>
      </c>
    </row>
    <row r="102" spans="2:10">
      <c r="B102" s="265" t="s">
        <v>64</v>
      </c>
      <c r="C102" s="265"/>
      <c r="D102" s="265"/>
      <c r="E102" s="20"/>
      <c r="F102" s="20">
        <v>2</v>
      </c>
      <c r="G102" s="20">
        <v>0</v>
      </c>
      <c r="H102" s="20">
        <v>2</v>
      </c>
      <c r="I102" s="20">
        <v>0</v>
      </c>
      <c r="J102" s="20">
        <v>0</v>
      </c>
    </row>
    <row r="103" spans="2:10">
      <c r="B103" s="200"/>
      <c r="C103" s="22"/>
      <c r="D103" s="20"/>
      <c r="E103" s="20"/>
      <c r="F103" s="22"/>
      <c r="G103" s="20"/>
      <c r="H103" s="22"/>
      <c r="I103" s="22"/>
      <c r="J103" s="19"/>
    </row>
    <row r="104" spans="2:10">
      <c r="B104" s="267" t="s">
        <v>134</v>
      </c>
      <c r="C104" s="267"/>
      <c r="D104" s="267"/>
      <c r="E104" s="20"/>
      <c r="F104" s="17">
        <f>SUM(F105:F137)</f>
        <v>10</v>
      </c>
      <c r="G104" s="17">
        <f>SUM(G105:G137)</f>
        <v>0</v>
      </c>
      <c r="H104" s="17">
        <f>SUM(H105:H137)</f>
        <v>6</v>
      </c>
      <c r="I104" s="17">
        <f>SUM(I105:I137)</f>
        <v>3</v>
      </c>
      <c r="J104" s="17">
        <f>SUM(J105:J137)</f>
        <v>1</v>
      </c>
    </row>
    <row r="105" spans="2:10">
      <c r="B105" s="265" t="s">
        <v>92</v>
      </c>
      <c r="C105" s="265"/>
      <c r="D105" s="265"/>
      <c r="E105" s="20"/>
      <c r="F105" s="20">
        <v>0</v>
      </c>
      <c r="G105" s="20">
        <v>0</v>
      </c>
      <c r="H105" s="20">
        <v>0</v>
      </c>
      <c r="I105" s="20">
        <v>0</v>
      </c>
      <c r="J105" s="20">
        <v>0</v>
      </c>
    </row>
    <row r="106" spans="2:10">
      <c r="B106" s="265" t="s">
        <v>93</v>
      </c>
      <c r="C106" s="265"/>
      <c r="D106" s="265"/>
      <c r="E106" s="20"/>
      <c r="F106" s="20">
        <v>0</v>
      </c>
      <c r="G106" s="20">
        <v>0</v>
      </c>
      <c r="H106" s="20">
        <v>0</v>
      </c>
      <c r="I106" s="20">
        <v>0</v>
      </c>
      <c r="J106" s="20">
        <v>0</v>
      </c>
    </row>
    <row r="107" spans="2:10">
      <c r="B107" s="265" t="s">
        <v>185</v>
      </c>
      <c r="C107" s="265"/>
      <c r="D107" s="265"/>
      <c r="E107" s="20"/>
      <c r="F107" s="20">
        <v>0</v>
      </c>
      <c r="G107" s="20">
        <v>0</v>
      </c>
      <c r="H107" s="20">
        <v>0</v>
      </c>
      <c r="I107" s="20">
        <v>0</v>
      </c>
      <c r="J107" s="20">
        <v>0</v>
      </c>
    </row>
    <row r="108" spans="2:10">
      <c r="B108" s="265" t="s">
        <v>99</v>
      </c>
      <c r="C108" s="265"/>
      <c r="D108" s="265"/>
      <c r="E108" s="20"/>
      <c r="F108" s="20">
        <v>0</v>
      </c>
      <c r="G108" s="20">
        <v>0</v>
      </c>
      <c r="H108" s="20">
        <v>0</v>
      </c>
      <c r="I108" s="20">
        <v>0</v>
      </c>
      <c r="J108" s="20">
        <v>0</v>
      </c>
    </row>
    <row r="109" spans="2:10">
      <c r="B109" s="265" t="s">
        <v>160</v>
      </c>
      <c r="C109" s="265"/>
      <c r="D109" s="265"/>
      <c r="E109" s="20"/>
      <c r="F109" s="20">
        <v>0</v>
      </c>
      <c r="G109" s="20">
        <v>0</v>
      </c>
      <c r="H109" s="20">
        <v>0</v>
      </c>
      <c r="I109" s="20">
        <v>0</v>
      </c>
      <c r="J109" s="20">
        <v>0</v>
      </c>
    </row>
    <row r="110" spans="2:10">
      <c r="B110" s="265" t="s">
        <v>112</v>
      </c>
      <c r="C110" s="265"/>
      <c r="D110" s="265"/>
      <c r="E110" s="20"/>
      <c r="F110" s="20">
        <v>2</v>
      </c>
      <c r="G110" s="20">
        <v>0</v>
      </c>
      <c r="H110" s="20">
        <v>2</v>
      </c>
      <c r="I110" s="20">
        <v>0</v>
      </c>
      <c r="J110" s="20">
        <v>0</v>
      </c>
    </row>
    <row r="111" spans="2:10">
      <c r="B111" s="265" t="s">
        <v>72</v>
      </c>
      <c r="C111" s="265"/>
      <c r="D111" s="265"/>
      <c r="E111" s="20"/>
      <c r="F111" s="20">
        <v>0</v>
      </c>
      <c r="G111" s="20">
        <v>0</v>
      </c>
      <c r="H111" s="20">
        <v>0</v>
      </c>
      <c r="I111" s="20">
        <v>0</v>
      </c>
      <c r="J111" s="20">
        <v>0</v>
      </c>
    </row>
    <row r="112" spans="2:10">
      <c r="B112" s="265" t="s">
        <v>197</v>
      </c>
      <c r="C112" s="265"/>
      <c r="D112" s="265"/>
      <c r="E112" s="20"/>
      <c r="F112" s="20">
        <v>1</v>
      </c>
      <c r="G112" s="20">
        <v>0</v>
      </c>
      <c r="H112" s="20">
        <v>1</v>
      </c>
      <c r="I112" s="20">
        <v>0</v>
      </c>
      <c r="J112" s="20">
        <v>0</v>
      </c>
    </row>
    <row r="113" spans="2:10">
      <c r="B113" s="265" t="s">
        <v>55</v>
      </c>
      <c r="C113" s="265"/>
      <c r="D113" s="265"/>
      <c r="E113" s="20"/>
      <c r="F113" s="20">
        <v>0</v>
      </c>
      <c r="G113" s="20">
        <v>0</v>
      </c>
      <c r="H113" s="20">
        <v>0</v>
      </c>
      <c r="I113" s="20">
        <v>0</v>
      </c>
      <c r="J113" s="20">
        <v>0</v>
      </c>
    </row>
    <row r="114" spans="2:10">
      <c r="B114" s="265" t="s">
        <v>141</v>
      </c>
      <c r="C114" s="265"/>
      <c r="D114" s="265"/>
      <c r="E114" s="20"/>
      <c r="F114" s="20">
        <v>0</v>
      </c>
      <c r="G114" s="20">
        <v>0</v>
      </c>
      <c r="H114" s="20">
        <v>0</v>
      </c>
      <c r="I114" s="20">
        <v>0</v>
      </c>
      <c r="J114" s="20">
        <v>0</v>
      </c>
    </row>
    <row r="115" spans="2:10">
      <c r="B115" s="265" t="s">
        <v>159</v>
      </c>
      <c r="C115" s="265"/>
      <c r="D115" s="265"/>
      <c r="E115" s="20"/>
      <c r="F115" s="20">
        <v>0</v>
      </c>
      <c r="G115" s="20">
        <v>0</v>
      </c>
      <c r="H115" s="20">
        <v>0</v>
      </c>
      <c r="I115" s="20">
        <v>0</v>
      </c>
      <c r="J115" s="20">
        <v>0</v>
      </c>
    </row>
    <row r="116" spans="2:10">
      <c r="B116" s="265" t="s">
        <v>50</v>
      </c>
      <c r="C116" s="265"/>
      <c r="D116" s="265"/>
      <c r="E116" s="20"/>
      <c r="F116" s="20">
        <v>0</v>
      </c>
      <c r="G116" s="20">
        <v>0</v>
      </c>
      <c r="H116" s="20">
        <v>0</v>
      </c>
      <c r="I116" s="20">
        <v>0</v>
      </c>
      <c r="J116" s="20">
        <v>0</v>
      </c>
    </row>
    <row r="117" spans="2:10">
      <c r="B117" s="265" t="s">
        <v>51</v>
      </c>
      <c r="C117" s="265"/>
      <c r="D117" s="265"/>
      <c r="E117" s="20"/>
      <c r="F117" s="20">
        <v>0</v>
      </c>
      <c r="G117" s="20">
        <v>0</v>
      </c>
      <c r="H117" s="20">
        <v>0</v>
      </c>
      <c r="I117" s="20">
        <v>0</v>
      </c>
      <c r="J117" s="20">
        <v>0</v>
      </c>
    </row>
    <row r="118" spans="2:10">
      <c r="B118" s="265" t="s">
        <v>161</v>
      </c>
      <c r="C118" s="265"/>
      <c r="D118" s="265"/>
      <c r="E118" s="20"/>
      <c r="F118" s="20">
        <v>0</v>
      </c>
      <c r="G118" s="20">
        <v>0</v>
      </c>
      <c r="H118" s="20">
        <v>0</v>
      </c>
      <c r="I118" s="20">
        <v>0</v>
      </c>
      <c r="J118" s="20">
        <v>0</v>
      </c>
    </row>
    <row r="119" spans="2:10">
      <c r="B119" s="265" t="s">
        <v>59</v>
      </c>
      <c r="C119" s="265"/>
      <c r="D119" s="265"/>
      <c r="E119" s="20"/>
      <c r="F119" s="20">
        <v>0</v>
      </c>
      <c r="G119" s="20">
        <v>0</v>
      </c>
      <c r="H119" s="20">
        <v>0</v>
      </c>
      <c r="I119" s="20">
        <v>0</v>
      </c>
      <c r="J119" s="20">
        <v>0</v>
      </c>
    </row>
    <row r="120" spans="2:10">
      <c r="B120" s="265" t="s">
        <v>186</v>
      </c>
      <c r="C120" s="265"/>
      <c r="D120" s="265"/>
      <c r="E120" s="20"/>
      <c r="F120" s="20">
        <v>0</v>
      </c>
      <c r="G120" s="20">
        <v>0</v>
      </c>
      <c r="H120" s="20">
        <v>0</v>
      </c>
      <c r="I120" s="20">
        <v>0</v>
      </c>
      <c r="J120" s="20">
        <v>0</v>
      </c>
    </row>
    <row r="121" spans="2:10">
      <c r="B121" s="265" t="s">
        <v>187</v>
      </c>
      <c r="C121" s="265"/>
      <c r="D121" s="265"/>
      <c r="E121" s="20"/>
      <c r="F121" s="20">
        <v>1</v>
      </c>
      <c r="G121" s="20">
        <v>0</v>
      </c>
      <c r="H121" s="20">
        <v>0</v>
      </c>
      <c r="I121" s="20">
        <v>1</v>
      </c>
      <c r="J121" s="20">
        <v>0</v>
      </c>
    </row>
    <row r="122" spans="2:10">
      <c r="B122" s="265" t="s">
        <v>33</v>
      </c>
      <c r="C122" s="265"/>
      <c r="D122" s="265"/>
      <c r="E122" s="20"/>
      <c r="F122" s="20">
        <v>1</v>
      </c>
      <c r="G122" s="20">
        <v>0</v>
      </c>
      <c r="H122" s="20">
        <v>1</v>
      </c>
      <c r="I122" s="20">
        <v>0</v>
      </c>
      <c r="J122" s="20">
        <v>0</v>
      </c>
    </row>
    <row r="123" spans="2:10">
      <c r="B123" s="265" t="s">
        <v>123</v>
      </c>
      <c r="C123" s="265"/>
      <c r="D123" s="265"/>
      <c r="E123" s="20"/>
      <c r="F123" s="20">
        <v>1</v>
      </c>
      <c r="G123" s="20">
        <v>0</v>
      </c>
      <c r="H123" s="20">
        <v>1</v>
      </c>
      <c r="I123" s="20">
        <v>0</v>
      </c>
      <c r="J123" s="20">
        <v>0</v>
      </c>
    </row>
    <row r="124" spans="2:10">
      <c r="B124" s="265" t="s">
        <v>145</v>
      </c>
      <c r="C124" s="265"/>
      <c r="D124" s="265"/>
      <c r="E124" s="20"/>
      <c r="F124" s="20">
        <v>0</v>
      </c>
      <c r="G124" s="20">
        <v>0</v>
      </c>
      <c r="H124" s="20">
        <v>0</v>
      </c>
      <c r="I124" s="20">
        <v>0</v>
      </c>
      <c r="J124" s="20">
        <v>0</v>
      </c>
    </row>
    <row r="125" spans="2:10">
      <c r="B125" s="265" t="s">
        <v>34</v>
      </c>
      <c r="C125" s="265"/>
      <c r="D125" s="265"/>
      <c r="E125" s="20"/>
      <c r="F125" s="20">
        <v>0</v>
      </c>
      <c r="G125" s="20">
        <v>0</v>
      </c>
      <c r="H125" s="20">
        <v>0</v>
      </c>
      <c r="I125" s="20">
        <v>0</v>
      </c>
      <c r="J125" s="20">
        <v>0</v>
      </c>
    </row>
    <row r="126" spans="2:10">
      <c r="B126" s="265" t="s">
        <v>146</v>
      </c>
      <c r="C126" s="265"/>
      <c r="D126" s="265"/>
      <c r="E126" s="20"/>
      <c r="F126" s="20">
        <v>0</v>
      </c>
      <c r="G126" s="20">
        <v>0</v>
      </c>
      <c r="H126" s="20">
        <v>0</v>
      </c>
      <c r="I126" s="20">
        <v>0</v>
      </c>
      <c r="J126" s="20">
        <v>0</v>
      </c>
    </row>
    <row r="127" spans="2:10">
      <c r="B127" s="265" t="s">
        <v>147</v>
      </c>
      <c r="C127" s="265"/>
      <c r="D127" s="265"/>
      <c r="E127" s="20"/>
      <c r="F127" s="20">
        <v>1</v>
      </c>
      <c r="G127" s="20">
        <v>0</v>
      </c>
      <c r="H127" s="20">
        <v>0</v>
      </c>
      <c r="I127" s="20">
        <v>1</v>
      </c>
      <c r="J127" s="20">
        <v>0</v>
      </c>
    </row>
    <row r="128" spans="2:10">
      <c r="B128" s="265" t="s">
        <v>181</v>
      </c>
      <c r="C128" s="265"/>
      <c r="D128" s="265"/>
      <c r="E128" s="20"/>
      <c r="F128" s="20">
        <v>0</v>
      </c>
      <c r="G128" s="20">
        <v>0</v>
      </c>
      <c r="H128" s="20">
        <v>0</v>
      </c>
      <c r="I128" s="20">
        <v>0</v>
      </c>
      <c r="J128" s="20">
        <v>0</v>
      </c>
    </row>
    <row r="129" spans="2:10">
      <c r="B129" s="265" t="s">
        <v>35</v>
      </c>
      <c r="C129" s="265"/>
      <c r="D129" s="265"/>
      <c r="E129" s="20"/>
      <c r="F129" s="20">
        <v>2</v>
      </c>
      <c r="G129" s="20">
        <v>0</v>
      </c>
      <c r="H129" s="20">
        <v>1</v>
      </c>
      <c r="I129" s="20">
        <v>1</v>
      </c>
      <c r="J129" s="20">
        <v>0</v>
      </c>
    </row>
    <row r="130" spans="2:10">
      <c r="B130" s="265" t="s">
        <v>65</v>
      </c>
      <c r="C130" s="265"/>
      <c r="D130" s="265"/>
      <c r="E130" s="19"/>
      <c r="F130" s="20">
        <v>0</v>
      </c>
      <c r="G130" s="20">
        <v>0</v>
      </c>
      <c r="H130" s="20">
        <v>0</v>
      </c>
      <c r="I130" s="20">
        <v>0</v>
      </c>
      <c r="J130" s="20">
        <v>0</v>
      </c>
    </row>
    <row r="131" spans="2:10">
      <c r="B131" s="265" t="s">
        <v>66</v>
      </c>
      <c r="C131" s="265"/>
      <c r="D131" s="265"/>
      <c r="E131" s="17"/>
      <c r="F131" s="20">
        <v>0</v>
      </c>
      <c r="G131" s="20">
        <v>0</v>
      </c>
      <c r="H131" s="20">
        <v>0</v>
      </c>
      <c r="I131" s="20">
        <v>0</v>
      </c>
      <c r="J131" s="20">
        <v>0</v>
      </c>
    </row>
    <row r="132" spans="2:10">
      <c r="B132" s="265" t="s">
        <v>90</v>
      </c>
      <c r="C132" s="265"/>
      <c r="D132" s="265"/>
      <c r="E132" s="20"/>
      <c r="F132" s="20">
        <v>0</v>
      </c>
      <c r="G132" s="20">
        <v>0</v>
      </c>
      <c r="H132" s="20">
        <v>0</v>
      </c>
      <c r="I132" s="20">
        <v>0</v>
      </c>
      <c r="J132" s="20">
        <v>0</v>
      </c>
    </row>
    <row r="133" spans="2:10">
      <c r="B133" s="265" t="s">
        <v>36</v>
      </c>
      <c r="C133" s="265"/>
      <c r="D133" s="265"/>
      <c r="E133" s="20"/>
      <c r="F133" s="20">
        <v>0</v>
      </c>
      <c r="G133" s="20">
        <v>0</v>
      </c>
      <c r="H133" s="20">
        <v>0</v>
      </c>
      <c r="I133" s="20">
        <v>0</v>
      </c>
      <c r="J133" s="20">
        <v>0</v>
      </c>
    </row>
    <row r="134" spans="2:10">
      <c r="B134" s="265" t="s">
        <v>91</v>
      </c>
      <c r="C134" s="265"/>
      <c r="D134" s="265"/>
      <c r="E134" s="20"/>
      <c r="F134" s="20">
        <v>0</v>
      </c>
      <c r="G134" s="20">
        <v>0</v>
      </c>
      <c r="H134" s="20">
        <v>0</v>
      </c>
      <c r="I134" s="20">
        <v>0</v>
      </c>
      <c r="J134" s="20">
        <v>0</v>
      </c>
    </row>
    <row r="135" spans="2:10">
      <c r="B135" s="265" t="s">
        <v>37</v>
      </c>
      <c r="C135" s="265"/>
      <c r="D135" s="265"/>
      <c r="E135" s="20"/>
      <c r="F135" s="20">
        <v>1</v>
      </c>
      <c r="G135" s="20">
        <v>0</v>
      </c>
      <c r="H135" s="20">
        <v>0</v>
      </c>
      <c r="I135" s="20">
        <v>0</v>
      </c>
      <c r="J135" s="20">
        <v>1</v>
      </c>
    </row>
    <row r="136" spans="2:10">
      <c r="B136" s="265" t="s">
        <v>67</v>
      </c>
      <c r="C136" s="265"/>
      <c r="D136" s="265"/>
      <c r="E136" s="20"/>
      <c r="F136" s="20">
        <v>0</v>
      </c>
      <c r="G136" s="20">
        <v>0</v>
      </c>
      <c r="H136" s="20">
        <v>0</v>
      </c>
      <c r="I136" s="20">
        <v>0</v>
      </c>
      <c r="J136" s="20">
        <v>0</v>
      </c>
    </row>
    <row r="137" spans="2:10">
      <c r="B137" s="265" t="s">
        <v>68</v>
      </c>
      <c r="C137" s="265"/>
      <c r="D137" s="265"/>
      <c r="E137" s="20"/>
      <c r="F137" s="20">
        <v>0</v>
      </c>
      <c r="G137" s="20">
        <v>0</v>
      </c>
      <c r="H137" s="20">
        <v>0</v>
      </c>
      <c r="I137" s="20">
        <v>0</v>
      </c>
      <c r="J137" s="20">
        <v>0</v>
      </c>
    </row>
    <row r="138" spans="2:10">
      <c r="B138" s="200"/>
      <c r="C138" s="22"/>
      <c r="D138" s="20"/>
      <c r="E138" s="20"/>
      <c r="F138" s="22"/>
      <c r="G138" s="20"/>
      <c r="H138" s="22"/>
      <c r="I138" s="22"/>
      <c r="J138" s="19"/>
    </row>
    <row r="139" spans="2:10">
      <c r="B139" s="267" t="s">
        <v>135</v>
      </c>
      <c r="C139" s="267"/>
      <c r="D139" s="267"/>
      <c r="E139" s="20"/>
      <c r="F139" s="17">
        <f>SUM(F140:F158)</f>
        <v>24</v>
      </c>
      <c r="G139" s="17">
        <f>SUM(G140:G158)</f>
        <v>4</v>
      </c>
      <c r="H139" s="17">
        <f>SUM(H140:H158)</f>
        <v>11</v>
      </c>
      <c r="I139" s="17">
        <f>SUM(I140:I158)</f>
        <v>8</v>
      </c>
      <c r="J139" s="17">
        <f>SUM(J140:J158)</f>
        <v>1</v>
      </c>
    </row>
    <row r="140" spans="2:10">
      <c r="B140" s="265" t="s">
        <v>151</v>
      </c>
      <c r="C140" s="265"/>
      <c r="D140" s="265"/>
      <c r="E140" s="20"/>
      <c r="F140" s="20">
        <v>0</v>
      </c>
      <c r="G140" s="20">
        <v>0</v>
      </c>
      <c r="H140" s="20">
        <v>0</v>
      </c>
      <c r="I140" s="20">
        <v>0</v>
      </c>
      <c r="J140" s="20">
        <v>0</v>
      </c>
    </row>
    <row r="141" spans="2:10">
      <c r="B141" s="265" t="s">
        <v>163</v>
      </c>
      <c r="C141" s="265"/>
      <c r="D141" s="265"/>
      <c r="E141" s="20"/>
      <c r="F141" s="20">
        <v>0</v>
      </c>
      <c r="G141" s="20">
        <v>0</v>
      </c>
      <c r="H141" s="20">
        <v>0</v>
      </c>
      <c r="I141" s="20">
        <v>0</v>
      </c>
      <c r="J141" s="20">
        <v>0</v>
      </c>
    </row>
    <row r="142" spans="2:10">
      <c r="B142" s="265" t="s">
        <v>16</v>
      </c>
      <c r="C142" s="265"/>
      <c r="D142" s="265"/>
      <c r="E142" s="20"/>
      <c r="F142" s="20">
        <v>3</v>
      </c>
      <c r="G142" s="20">
        <v>0</v>
      </c>
      <c r="H142" s="20">
        <v>0</v>
      </c>
      <c r="I142" s="20">
        <v>2</v>
      </c>
      <c r="J142" s="20">
        <v>1</v>
      </c>
    </row>
    <row r="143" spans="2:10">
      <c r="B143" s="265" t="s">
        <v>114</v>
      </c>
      <c r="C143" s="265"/>
      <c r="D143" s="265"/>
      <c r="E143" s="20"/>
      <c r="F143" s="20">
        <v>4</v>
      </c>
      <c r="G143" s="20">
        <v>0</v>
      </c>
      <c r="H143" s="20">
        <v>2</v>
      </c>
      <c r="I143" s="20">
        <v>2</v>
      </c>
      <c r="J143" s="20">
        <v>0</v>
      </c>
    </row>
    <row r="144" spans="2:10">
      <c r="B144" s="265" t="s">
        <v>24</v>
      </c>
      <c r="C144" s="265"/>
      <c r="D144" s="265"/>
      <c r="E144" s="20"/>
      <c r="F144" s="20">
        <v>0</v>
      </c>
      <c r="G144" s="20">
        <v>0</v>
      </c>
      <c r="H144" s="20">
        <v>0</v>
      </c>
      <c r="I144" s="20">
        <v>0</v>
      </c>
      <c r="J144" s="20">
        <v>0</v>
      </c>
    </row>
    <row r="145" spans="2:10">
      <c r="B145" s="265" t="s">
        <v>69</v>
      </c>
      <c r="C145" s="265"/>
      <c r="D145" s="265"/>
      <c r="E145" s="20"/>
      <c r="F145" s="20">
        <v>2</v>
      </c>
      <c r="G145" s="20">
        <v>1</v>
      </c>
      <c r="H145" s="20">
        <v>1</v>
      </c>
      <c r="I145" s="20">
        <v>0</v>
      </c>
      <c r="J145" s="20">
        <v>0</v>
      </c>
    </row>
    <row r="146" spans="2:10">
      <c r="B146" s="265" t="s">
        <v>116</v>
      </c>
      <c r="C146" s="265"/>
      <c r="D146" s="265"/>
      <c r="E146" s="20"/>
      <c r="F146" s="20">
        <v>5</v>
      </c>
      <c r="G146" s="20">
        <v>1</v>
      </c>
      <c r="H146" s="20">
        <v>4</v>
      </c>
      <c r="I146" s="20">
        <v>0</v>
      </c>
      <c r="J146" s="20">
        <v>0</v>
      </c>
    </row>
    <row r="147" spans="2:10">
      <c r="B147" s="265" t="s">
        <v>101</v>
      </c>
      <c r="C147" s="265"/>
      <c r="D147" s="265"/>
      <c r="E147" s="20"/>
      <c r="F147" s="20">
        <v>1</v>
      </c>
      <c r="G147" s="20">
        <v>0</v>
      </c>
      <c r="H147" s="20">
        <v>1</v>
      </c>
      <c r="I147" s="20">
        <v>0</v>
      </c>
      <c r="J147" s="20">
        <v>0</v>
      </c>
    </row>
    <row r="148" spans="2:10">
      <c r="B148" s="265" t="s">
        <v>17</v>
      </c>
      <c r="C148" s="265"/>
      <c r="D148" s="265"/>
      <c r="E148" s="20"/>
      <c r="F148" s="20">
        <v>3</v>
      </c>
      <c r="G148" s="20">
        <v>0</v>
      </c>
      <c r="H148" s="20">
        <v>1</v>
      </c>
      <c r="I148" s="20">
        <v>2</v>
      </c>
      <c r="J148" s="20">
        <v>0</v>
      </c>
    </row>
    <row r="149" spans="2:10">
      <c r="B149" s="265" t="s">
        <v>202</v>
      </c>
      <c r="C149" s="265"/>
      <c r="D149" s="265"/>
      <c r="E149" s="20"/>
      <c r="F149" s="20">
        <v>1</v>
      </c>
      <c r="G149" s="20">
        <v>0</v>
      </c>
      <c r="H149" s="20">
        <v>1</v>
      </c>
      <c r="I149" s="20">
        <v>0</v>
      </c>
      <c r="J149" s="20">
        <v>0</v>
      </c>
    </row>
    <row r="150" spans="2:10">
      <c r="B150" s="265" t="s">
        <v>198</v>
      </c>
      <c r="C150" s="265"/>
      <c r="D150" s="265"/>
      <c r="E150" s="19"/>
      <c r="F150" s="20">
        <v>0</v>
      </c>
      <c r="G150" s="20">
        <v>0</v>
      </c>
      <c r="H150" s="20">
        <v>0</v>
      </c>
      <c r="I150" s="20">
        <v>0</v>
      </c>
      <c r="J150" s="20">
        <v>0</v>
      </c>
    </row>
    <row r="151" spans="2:10">
      <c r="B151" s="265" t="s">
        <v>162</v>
      </c>
      <c r="C151" s="265"/>
      <c r="D151" s="265"/>
      <c r="E151" s="17"/>
      <c r="F151" s="20">
        <v>1</v>
      </c>
      <c r="G151" s="20">
        <v>0</v>
      </c>
      <c r="H151" s="20">
        <v>1</v>
      </c>
      <c r="I151" s="20">
        <v>0</v>
      </c>
      <c r="J151" s="20">
        <v>0</v>
      </c>
    </row>
    <row r="152" spans="2:10">
      <c r="B152" s="265" t="s">
        <v>150</v>
      </c>
      <c r="C152" s="265"/>
      <c r="D152" s="265"/>
      <c r="E152" s="20"/>
      <c r="F152" s="20">
        <v>0</v>
      </c>
      <c r="G152" s="20">
        <v>0</v>
      </c>
      <c r="H152" s="20">
        <v>0</v>
      </c>
      <c r="I152" s="20">
        <v>0</v>
      </c>
      <c r="J152" s="20">
        <v>0</v>
      </c>
    </row>
    <row r="153" spans="2:10">
      <c r="B153" s="265" t="s">
        <v>88</v>
      </c>
      <c r="C153" s="265"/>
      <c r="D153" s="265"/>
      <c r="E153" s="20"/>
      <c r="F153" s="20">
        <v>2</v>
      </c>
      <c r="G153" s="20">
        <v>2</v>
      </c>
      <c r="H153" s="20">
        <v>0</v>
      </c>
      <c r="I153" s="20">
        <v>0</v>
      </c>
      <c r="J153" s="20">
        <v>0</v>
      </c>
    </row>
    <row r="154" spans="2:10">
      <c r="B154" s="265" t="s">
        <v>70</v>
      </c>
      <c r="C154" s="265"/>
      <c r="D154" s="265"/>
      <c r="E154" s="20"/>
      <c r="F154" s="20">
        <v>0</v>
      </c>
      <c r="G154" s="20">
        <v>0</v>
      </c>
      <c r="H154" s="20">
        <v>0</v>
      </c>
      <c r="I154" s="20">
        <v>0</v>
      </c>
      <c r="J154" s="20">
        <v>0</v>
      </c>
    </row>
    <row r="155" spans="2:10">
      <c r="B155" s="265" t="s">
        <v>149</v>
      </c>
      <c r="C155" s="265"/>
      <c r="D155" s="265"/>
      <c r="E155" s="20"/>
      <c r="F155" s="20">
        <v>2</v>
      </c>
      <c r="G155" s="20">
        <v>0</v>
      </c>
      <c r="H155" s="20">
        <v>0</v>
      </c>
      <c r="I155" s="20">
        <v>2</v>
      </c>
      <c r="J155" s="20">
        <v>0</v>
      </c>
    </row>
    <row r="156" spans="2:10">
      <c r="B156" s="265" t="s">
        <v>104</v>
      </c>
      <c r="C156" s="265"/>
      <c r="D156" s="265"/>
      <c r="E156" s="20"/>
      <c r="F156" s="20">
        <v>0</v>
      </c>
      <c r="G156" s="20">
        <v>0</v>
      </c>
      <c r="H156" s="20">
        <v>0</v>
      </c>
      <c r="I156" s="20">
        <v>0</v>
      </c>
      <c r="J156" s="20">
        <v>0</v>
      </c>
    </row>
    <row r="157" spans="2:10">
      <c r="B157" s="265" t="s">
        <v>152</v>
      </c>
      <c r="C157" s="265"/>
      <c r="D157" s="265"/>
      <c r="E157" s="20"/>
      <c r="F157" s="20">
        <v>0</v>
      </c>
      <c r="G157" s="20">
        <v>0</v>
      </c>
      <c r="H157" s="20">
        <v>0</v>
      </c>
      <c r="I157" s="20">
        <v>0</v>
      </c>
      <c r="J157" s="20">
        <v>0</v>
      </c>
    </row>
    <row r="158" spans="2:10">
      <c r="B158" s="265" t="s">
        <v>124</v>
      </c>
      <c r="C158" s="265"/>
      <c r="D158" s="265"/>
      <c r="E158" s="20"/>
      <c r="F158" s="20">
        <v>0</v>
      </c>
      <c r="G158" s="20">
        <v>0</v>
      </c>
      <c r="H158" s="20">
        <v>0</v>
      </c>
      <c r="I158" s="20">
        <v>0</v>
      </c>
      <c r="J158" s="20">
        <v>0</v>
      </c>
    </row>
    <row r="159" spans="2:10">
      <c r="B159" s="200"/>
      <c r="C159" s="22"/>
      <c r="D159" s="20"/>
      <c r="E159" s="20"/>
      <c r="F159" s="22"/>
      <c r="G159" s="20"/>
      <c r="H159" s="22"/>
      <c r="I159" s="22"/>
      <c r="J159" s="19"/>
    </row>
    <row r="160" spans="2:10">
      <c r="B160" s="266" t="s">
        <v>136</v>
      </c>
      <c r="C160" s="266"/>
      <c r="D160" s="266"/>
      <c r="E160" s="20"/>
      <c r="F160" s="17">
        <f>SUM(F161:F176)</f>
        <v>7</v>
      </c>
      <c r="G160" s="17">
        <f>SUM(G161:G176)</f>
        <v>1</v>
      </c>
      <c r="H160" s="17">
        <f>SUM(H161:H176)</f>
        <v>3</v>
      </c>
      <c r="I160" s="17">
        <f>SUM(I161:I176)</f>
        <v>3</v>
      </c>
      <c r="J160" s="17">
        <f>SUM(J161:J176)</f>
        <v>0</v>
      </c>
    </row>
    <row r="161" spans="2:10">
      <c r="B161" s="244" t="s">
        <v>199</v>
      </c>
      <c r="C161" s="244"/>
      <c r="D161" s="244"/>
      <c r="E161" s="20"/>
      <c r="F161" s="20">
        <v>0</v>
      </c>
      <c r="G161" s="20">
        <v>0</v>
      </c>
      <c r="H161" s="20">
        <v>0</v>
      </c>
      <c r="I161" s="20">
        <v>0</v>
      </c>
      <c r="J161" s="20">
        <v>0</v>
      </c>
    </row>
    <row r="162" spans="2:10">
      <c r="B162" s="244" t="s">
        <v>75</v>
      </c>
      <c r="C162" s="244"/>
      <c r="D162" s="244"/>
      <c r="E162" s="20"/>
      <c r="F162" s="20">
        <v>0</v>
      </c>
      <c r="G162" s="20">
        <v>0</v>
      </c>
      <c r="H162" s="20">
        <v>0</v>
      </c>
      <c r="I162" s="20">
        <v>0</v>
      </c>
      <c r="J162" s="20">
        <v>0</v>
      </c>
    </row>
    <row r="163" spans="2:10">
      <c r="B163" s="244" t="s">
        <v>10</v>
      </c>
      <c r="C163" s="244"/>
      <c r="D163" s="244"/>
      <c r="E163" s="20"/>
      <c r="F163" s="20">
        <v>1</v>
      </c>
      <c r="G163" s="20">
        <v>0</v>
      </c>
      <c r="H163" s="20">
        <v>1</v>
      </c>
      <c r="I163" s="20">
        <v>0</v>
      </c>
      <c r="J163" s="20">
        <v>0</v>
      </c>
    </row>
    <row r="164" spans="2:10">
      <c r="B164" s="244" t="s">
        <v>71</v>
      </c>
      <c r="C164" s="244"/>
      <c r="D164" s="244"/>
      <c r="E164" s="20"/>
      <c r="F164" s="20">
        <v>0</v>
      </c>
      <c r="G164" s="20">
        <v>0</v>
      </c>
      <c r="H164" s="20">
        <v>0</v>
      </c>
      <c r="I164" s="20">
        <v>0</v>
      </c>
      <c r="J164" s="20">
        <v>0</v>
      </c>
    </row>
    <row r="165" spans="2:10">
      <c r="B165" s="244" t="s">
        <v>63</v>
      </c>
      <c r="C165" s="244"/>
      <c r="D165" s="244"/>
      <c r="E165" s="20"/>
      <c r="F165" s="20">
        <v>1</v>
      </c>
      <c r="G165" s="20">
        <v>0</v>
      </c>
      <c r="H165" s="20">
        <v>1</v>
      </c>
      <c r="I165" s="20">
        <v>0</v>
      </c>
      <c r="J165" s="20">
        <v>0</v>
      </c>
    </row>
    <row r="166" spans="2:10">
      <c r="B166" s="244" t="s">
        <v>73</v>
      </c>
      <c r="C166" s="244"/>
      <c r="D166" s="244"/>
      <c r="E166" s="20"/>
      <c r="F166" s="20">
        <v>2</v>
      </c>
      <c r="G166" s="20">
        <v>0</v>
      </c>
      <c r="H166" s="20">
        <v>1</v>
      </c>
      <c r="I166" s="20">
        <v>1</v>
      </c>
      <c r="J166" s="20">
        <v>0</v>
      </c>
    </row>
    <row r="167" spans="2:10">
      <c r="B167" s="244" t="s">
        <v>115</v>
      </c>
      <c r="C167" s="244"/>
      <c r="D167" s="244"/>
      <c r="E167" s="20"/>
      <c r="F167" s="20">
        <v>0</v>
      </c>
      <c r="G167" s="20">
        <v>0</v>
      </c>
      <c r="H167" s="20">
        <v>0</v>
      </c>
      <c r="I167" s="20">
        <v>0</v>
      </c>
      <c r="J167" s="20">
        <v>0</v>
      </c>
    </row>
    <row r="168" spans="2:10">
      <c r="B168" s="244" t="s">
        <v>196</v>
      </c>
      <c r="C168" s="244"/>
      <c r="D168" s="244"/>
      <c r="E168" s="20"/>
      <c r="F168" s="20">
        <v>0</v>
      </c>
      <c r="G168" s="20">
        <v>0</v>
      </c>
      <c r="H168" s="20">
        <v>0</v>
      </c>
      <c r="I168" s="20">
        <v>0</v>
      </c>
      <c r="J168" s="20">
        <v>0</v>
      </c>
    </row>
    <row r="169" spans="2:10">
      <c r="B169" s="244" t="s">
        <v>201</v>
      </c>
      <c r="C169" s="244"/>
      <c r="D169" s="244"/>
      <c r="E169" s="20"/>
      <c r="F169" s="20">
        <v>0</v>
      </c>
      <c r="G169" s="20">
        <v>0</v>
      </c>
      <c r="H169" s="20">
        <v>0</v>
      </c>
      <c r="I169" s="20">
        <v>0</v>
      </c>
      <c r="J169" s="20">
        <v>0</v>
      </c>
    </row>
    <row r="170" spans="2:10">
      <c r="B170" s="244" t="s">
        <v>103</v>
      </c>
      <c r="C170" s="244"/>
      <c r="D170" s="244"/>
      <c r="E170" s="20"/>
      <c r="F170" s="20">
        <v>0</v>
      </c>
      <c r="G170" s="20">
        <v>0</v>
      </c>
      <c r="H170" s="20">
        <v>0</v>
      </c>
      <c r="I170" s="20">
        <v>0</v>
      </c>
      <c r="J170" s="20">
        <v>0</v>
      </c>
    </row>
    <row r="171" spans="2:10">
      <c r="B171" s="244" t="s">
        <v>74</v>
      </c>
      <c r="C171" s="244"/>
      <c r="D171" s="244"/>
      <c r="E171" s="20"/>
      <c r="F171" s="20">
        <v>0</v>
      </c>
      <c r="G171" s="20">
        <v>0</v>
      </c>
      <c r="H171" s="20">
        <v>0</v>
      </c>
      <c r="I171" s="20">
        <v>0</v>
      </c>
      <c r="J171" s="20">
        <v>0</v>
      </c>
    </row>
    <row r="172" spans="2:10">
      <c r="B172" s="244" t="s">
        <v>27</v>
      </c>
      <c r="C172" s="244"/>
      <c r="D172" s="244"/>
      <c r="E172" s="20"/>
      <c r="F172" s="20">
        <v>1</v>
      </c>
      <c r="G172" s="20">
        <v>0</v>
      </c>
      <c r="H172" s="20">
        <v>0</v>
      </c>
      <c r="I172" s="20">
        <v>1</v>
      </c>
      <c r="J172" s="20">
        <v>0</v>
      </c>
    </row>
    <row r="173" spans="2:10">
      <c r="B173" s="244" t="s">
        <v>200</v>
      </c>
      <c r="C173" s="244"/>
      <c r="D173" s="244"/>
      <c r="E173" s="20"/>
      <c r="F173" s="20">
        <v>1</v>
      </c>
      <c r="G173" s="20">
        <v>0</v>
      </c>
      <c r="H173" s="20">
        <v>0</v>
      </c>
      <c r="I173" s="20">
        <v>1</v>
      </c>
      <c r="J173" s="20">
        <v>0</v>
      </c>
    </row>
    <row r="174" spans="2:10">
      <c r="B174" s="244" t="s">
        <v>100</v>
      </c>
      <c r="C174" s="244"/>
      <c r="D174" s="244"/>
      <c r="E174" s="20"/>
      <c r="F174" s="20">
        <v>0</v>
      </c>
      <c r="G174" s="20">
        <v>0</v>
      </c>
      <c r="H174" s="20">
        <v>0</v>
      </c>
      <c r="I174" s="20">
        <v>0</v>
      </c>
      <c r="J174" s="20">
        <v>0</v>
      </c>
    </row>
    <row r="175" spans="2:10">
      <c r="B175" s="244" t="s">
        <v>105</v>
      </c>
      <c r="C175" s="244"/>
      <c r="D175" s="244"/>
      <c r="E175" s="20"/>
      <c r="F175" s="20">
        <v>0</v>
      </c>
      <c r="G175" s="20">
        <v>0</v>
      </c>
      <c r="H175" s="20">
        <v>0</v>
      </c>
      <c r="I175" s="20">
        <v>0</v>
      </c>
      <c r="J175" s="20">
        <v>0</v>
      </c>
    </row>
    <row r="176" spans="2:10">
      <c r="B176" s="244" t="s">
        <v>102</v>
      </c>
      <c r="C176" s="244"/>
      <c r="D176" s="244"/>
      <c r="E176" s="20"/>
      <c r="F176" s="20">
        <v>1</v>
      </c>
      <c r="G176" s="20">
        <v>1</v>
      </c>
      <c r="H176" s="20">
        <v>0</v>
      </c>
      <c r="I176" s="20">
        <v>0</v>
      </c>
      <c r="J176" s="20">
        <v>0</v>
      </c>
    </row>
    <row r="177" spans="2:10" ht="4.5" customHeight="1">
      <c r="B177" s="59"/>
      <c r="C177" s="59"/>
      <c r="D177" s="59"/>
      <c r="E177" s="59"/>
      <c r="F177" s="59"/>
      <c r="G177" s="59"/>
      <c r="H177" s="59"/>
      <c r="I177" s="59"/>
      <c r="J177" s="59"/>
    </row>
    <row r="178" spans="2:10">
      <c r="B178" s="19"/>
      <c r="C178" s="19"/>
      <c r="D178" s="19"/>
      <c r="E178" s="19"/>
      <c r="F178" s="19"/>
      <c r="G178" s="19"/>
      <c r="H178" s="19"/>
      <c r="I178" s="257" t="s">
        <v>204</v>
      </c>
      <c r="J178" s="257"/>
    </row>
    <row r="179" spans="2:10">
      <c r="B179" s="244" t="s">
        <v>265</v>
      </c>
      <c r="C179" s="244"/>
      <c r="D179" s="244"/>
      <c r="E179" s="244"/>
      <c r="F179" s="244"/>
      <c r="G179" s="19"/>
      <c r="H179" s="19"/>
      <c r="I179" s="19"/>
      <c r="J179" s="19"/>
    </row>
    <row r="180" spans="2:10">
      <c r="B180" s="49"/>
      <c r="C180" s="130"/>
      <c r="D180" s="19"/>
      <c r="E180" s="19"/>
      <c r="F180" s="19"/>
      <c r="G180" s="19"/>
      <c r="H180" s="19"/>
      <c r="I180" s="19"/>
      <c r="J180" s="19"/>
    </row>
    <row r="181" spans="2:10">
      <c r="B181" s="49"/>
      <c r="C181" s="19"/>
      <c r="D181" s="19"/>
      <c r="E181" s="19"/>
      <c r="F181" s="19"/>
      <c r="G181" s="19"/>
      <c r="H181" s="19"/>
      <c r="I181" s="19"/>
      <c r="J181" s="19"/>
    </row>
  </sheetData>
  <sheetProtection sheet="1"/>
  <mergeCells count="165">
    <mergeCell ref="B2:Q2"/>
    <mergeCell ref="B6:D6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75:D175"/>
    <mergeCell ref="B176:D176"/>
    <mergeCell ref="I178:J178"/>
    <mergeCell ref="B179:F179"/>
    <mergeCell ref="B169:D169"/>
    <mergeCell ref="B170:D170"/>
    <mergeCell ref="B171:D171"/>
    <mergeCell ref="B172:D172"/>
    <mergeCell ref="B173:D173"/>
    <mergeCell ref="B174:D174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Covers</vt:lpstr>
      <vt:lpstr>Contents</vt:lpstr>
      <vt:lpstr>Dates1</vt:lpstr>
      <vt:lpstr>Datapack Charts</vt:lpstr>
      <vt:lpstr>Table 1</vt:lpstr>
      <vt:lpstr>Table 2</vt:lpstr>
      <vt:lpstr>Table 3</vt:lpstr>
      <vt:lpstr>Table 4</vt:lpstr>
      <vt:lpstr>Table 5</vt:lpstr>
      <vt:lpstr>Table 6</vt:lpstr>
      <vt:lpstr>Chart 1</vt:lpstr>
      <vt:lpstr>Chart 2</vt:lpstr>
      <vt:lpstr>Date</vt:lpstr>
      <vt:lpstr>Dates</vt:lpstr>
      <vt:lpstr>Dates1</vt:lpstr>
      <vt:lpstr>Dates2</vt:lpstr>
      <vt:lpstr>Entire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Passingham</dc:creator>
  <cp:lastModifiedBy>ICS</cp:lastModifiedBy>
  <dcterms:created xsi:type="dcterms:W3CDTF">2011-07-05T12:58:08Z</dcterms:created>
  <dcterms:modified xsi:type="dcterms:W3CDTF">2013-03-19T12:01:43Z</dcterms:modified>
</cp:coreProperties>
</file>